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AcestRegistruDeLucru" defaultThemeVersion="124226"/>
  <mc:AlternateContent xmlns:mc="http://schemas.openxmlformats.org/markup-compatibility/2006">
    <mc:Choice Requires="x15">
      <x15ac:absPath xmlns:x15ac="http://schemas.microsoft.com/office/spreadsheetml/2010/11/ac" url="\\192.168.70.170\pdd\APELURI\PTJ\Ghid mobilitate\Apel competitiv\GS+Anexe_19.01.2026\"/>
    </mc:Choice>
  </mc:AlternateContent>
  <xr:revisionPtr revIDLastSave="0" documentId="13_ncr:1_{6986827E-5CB2-4AE1-BC28-D8EA6E6B113B}" xr6:coauthVersionLast="47" xr6:coauthVersionMax="47" xr10:uidLastSave="{00000000-0000-0000-0000-000000000000}"/>
  <bookViews>
    <workbookView xWindow="-120" yWindow="-120" windowWidth="29040" windowHeight="15840" tabRatio="913" activeTab="5" xr2:uid="{00000000-000D-0000-FFFF-FFFF00000000}"/>
  </bookViews>
  <sheets>
    <sheet name="1-Date proiect" sheetId="31" r:id="rId1"/>
    <sheet name="2-Situatii Financiare" sheetId="37" r:id="rId2"/>
    <sheet name="3- Buget Cerere SMIS" sheetId="30" r:id="rId3"/>
    <sheet name="4- DEVIZ" sheetId="28" r:id="rId4"/>
    <sheet name="5-Buget_cerere" sheetId="15" r:id="rId5"/>
    <sheet name="6- Detaliere Buget" sheetId="35" r:id="rId6"/>
    <sheet name="7-Plan investitional" sheetId="10" r:id="rId7"/>
    <sheet name="8- Export SMIS" sheetId="29" r:id="rId8"/>
  </sheets>
  <externalReferences>
    <externalReference r:id="rId9"/>
  </externalReferences>
  <definedNames>
    <definedName name="FDR">'[1]1-Inputuri'!$E$26</definedName>
    <definedName name="_xlnm.Print_Area" localSheetId="0">'1-Date proiect'!$A$1:$I$55</definedName>
    <definedName name="_xlnm.Print_Area" localSheetId="4">'5-Buget_cerere'!$A$1:$L$59</definedName>
    <definedName name="_xlnm.Print_Area" localSheetId="5">'6- Detaliere Buget'!$A$1:$A$31</definedName>
    <definedName name="TV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8" i="35" l="1"/>
  <c r="E39" i="35"/>
  <c r="B45" i="15"/>
  <c r="A7" i="10"/>
  <c r="B6" i="15"/>
  <c r="B7" i="10" s="1"/>
  <c r="C4" i="35"/>
  <c r="E4" i="35"/>
  <c r="C9" i="28"/>
  <c r="E9" i="28" s="1"/>
  <c r="D9" i="28"/>
  <c r="I9" i="28"/>
  <c r="L9" i="28"/>
  <c r="E5" i="35"/>
  <c r="B38" i="35"/>
  <c r="B39" i="35"/>
  <c r="C39" i="35"/>
  <c r="C38" i="35"/>
  <c r="B46" i="15"/>
  <c r="C6" i="15"/>
  <c r="D6" i="15"/>
  <c r="F6" i="15"/>
  <c r="G6" i="15"/>
  <c r="H6" i="15"/>
  <c r="I6" i="15"/>
  <c r="J6" i="15" s="1"/>
  <c r="C7" i="10" s="1"/>
  <c r="D7" i="10" s="1"/>
  <c r="C81" i="28"/>
  <c r="D81" i="28"/>
  <c r="E81" i="28" s="1"/>
  <c r="L76" i="28"/>
  <c r="L75" i="28" s="1"/>
  <c r="I39" i="15" s="1"/>
  <c r="L77" i="28"/>
  <c r="K75" i="28"/>
  <c r="H39" i="15" s="1"/>
  <c r="J75" i="28"/>
  <c r="I76" i="28"/>
  <c r="I77" i="28"/>
  <c r="I75" i="28" s="1"/>
  <c r="F39" i="15" s="1"/>
  <c r="H75" i="28"/>
  <c r="G75" i="28"/>
  <c r="L74" i="28"/>
  <c r="I74" i="28"/>
  <c r="L69" i="28"/>
  <c r="L70" i="28"/>
  <c r="L71" i="28"/>
  <c r="L72" i="28"/>
  <c r="L73" i="28"/>
  <c r="K68" i="28"/>
  <c r="J68" i="28"/>
  <c r="J78" i="28" s="1"/>
  <c r="I69" i="28"/>
  <c r="I70" i="28"/>
  <c r="I68" i="28" s="1"/>
  <c r="F37" i="15" s="1"/>
  <c r="I71" i="28"/>
  <c r="I72" i="28"/>
  <c r="I73" i="28"/>
  <c r="H68" i="28"/>
  <c r="G68" i="28"/>
  <c r="L66" i="28"/>
  <c r="L65" i="28" s="1"/>
  <c r="I36" i="15" s="1"/>
  <c r="L67" i="28"/>
  <c r="K65" i="28"/>
  <c r="J65" i="28"/>
  <c r="I66" i="28"/>
  <c r="I67" i="28"/>
  <c r="I65" i="28" s="1"/>
  <c r="H65" i="28"/>
  <c r="D36" i="15" s="1"/>
  <c r="D40" i="15" s="1"/>
  <c r="G65" i="28"/>
  <c r="L60" i="28"/>
  <c r="L57" i="28"/>
  <c r="L54" i="28"/>
  <c r="L51" i="28"/>
  <c r="L48" i="28"/>
  <c r="L45" i="28"/>
  <c r="K63" i="28"/>
  <c r="J63" i="28"/>
  <c r="I60" i="28"/>
  <c r="I57" i="28"/>
  <c r="I54" i="28"/>
  <c r="I51" i="28"/>
  <c r="I48" i="28"/>
  <c r="I45" i="28"/>
  <c r="H63" i="28"/>
  <c r="D34" i="15" s="1"/>
  <c r="G63" i="28"/>
  <c r="L58" i="28"/>
  <c r="I58" i="28"/>
  <c r="L55" i="28"/>
  <c r="I55" i="28"/>
  <c r="F30" i="15" s="1"/>
  <c r="J30" i="15" s="1"/>
  <c r="C30" i="10" s="1"/>
  <c r="D30" i="10" s="1"/>
  <c r="L52" i="28"/>
  <c r="I52" i="28"/>
  <c r="L49" i="28"/>
  <c r="I49" i="28"/>
  <c r="L46" i="28"/>
  <c r="I46" i="28"/>
  <c r="L43" i="28"/>
  <c r="I43" i="28"/>
  <c r="L38" i="28"/>
  <c r="L39" i="28"/>
  <c r="L40" i="28"/>
  <c r="K37" i="28"/>
  <c r="K36" i="28" s="1"/>
  <c r="J37" i="28"/>
  <c r="J36" i="28" s="1"/>
  <c r="I38" i="28"/>
  <c r="I39" i="28"/>
  <c r="I37" i="28" s="1"/>
  <c r="I40" i="28"/>
  <c r="H37" i="28"/>
  <c r="H36" i="28" s="1"/>
  <c r="G37" i="28"/>
  <c r="G36" i="28"/>
  <c r="C23" i="15" s="1"/>
  <c r="L33" i="28"/>
  <c r="L34" i="28"/>
  <c r="L35" i="28"/>
  <c r="I33" i="28"/>
  <c r="I34" i="28"/>
  <c r="I35" i="28"/>
  <c r="K32" i="28"/>
  <c r="J32" i="28"/>
  <c r="G22" i="15" s="1"/>
  <c r="H32" i="28"/>
  <c r="G32" i="28"/>
  <c r="C22" i="15" s="1"/>
  <c r="L31" i="28"/>
  <c r="I31" i="28"/>
  <c r="F21" i="15" s="1"/>
  <c r="J21" i="15" s="1"/>
  <c r="C21" i="10" s="1"/>
  <c r="L27" i="28"/>
  <c r="L28" i="28"/>
  <c r="L29" i="28"/>
  <c r="L30" i="28"/>
  <c r="K26" i="28"/>
  <c r="J26" i="28"/>
  <c r="G20" i="15" s="1"/>
  <c r="I27" i="28"/>
  <c r="I28" i="28"/>
  <c r="I29" i="28"/>
  <c r="I26" i="28" s="1"/>
  <c r="F20" i="15" s="1"/>
  <c r="I30" i="28"/>
  <c r="H26" i="28"/>
  <c r="D20" i="15" s="1"/>
  <c r="G26" i="28"/>
  <c r="C20" i="15" s="1"/>
  <c r="L25" i="28"/>
  <c r="I19" i="15" s="1"/>
  <c r="I25" i="28"/>
  <c r="L24" i="28"/>
  <c r="I18" i="15" s="1"/>
  <c r="I24" i="28"/>
  <c r="L23" i="28"/>
  <c r="I17" i="15" s="1"/>
  <c r="I23" i="28"/>
  <c r="J19" i="28"/>
  <c r="L19" i="28" s="1"/>
  <c r="K19" i="28"/>
  <c r="H16" i="15" s="1"/>
  <c r="G19" i="28"/>
  <c r="H19" i="28"/>
  <c r="L13" i="28"/>
  <c r="I10" i="15" s="1"/>
  <c r="I13" i="28"/>
  <c r="L12" i="28"/>
  <c r="I12" i="28"/>
  <c r="L11" i="28"/>
  <c r="L14" i="28" s="1"/>
  <c r="I11" i="28"/>
  <c r="F8" i="15" s="1"/>
  <c r="J8" i="15" s="1"/>
  <c r="C9" i="10" s="1"/>
  <c r="D9" i="10" s="1"/>
  <c r="L10" i="28"/>
  <c r="I10" i="28"/>
  <c r="F7" i="15" s="1"/>
  <c r="B15" i="35"/>
  <c r="F19" i="15"/>
  <c r="H19" i="15"/>
  <c r="G19" i="15"/>
  <c r="D19" i="15"/>
  <c r="C19" i="15"/>
  <c r="C21" i="15"/>
  <c r="C17" i="15"/>
  <c r="C18" i="15"/>
  <c r="F27" i="15"/>
  <c r="D16" i="15"/>
  <c r="F17" i="15"/>
  <c r="F18" i="15"/>
  <c r="J18" i="15" s="1"/>
  <c r="C19" i="10" s="1"/>
  <c r="C13" i="15"/>
  <c r="C14" i="15" s="1"/>
  <c r="F14" i="15" s="1"/>
  <c r="D13" i="15"/>
  <c r="D14" i="15"/>
  <c r="I30" i="15"/>
  <c r="I27" i="15"/>
  <c r="I21" i="15"/>
  <c r="G13" i="15"/>
  <c r="G14" i="15" s="1"/>
  <c r="H13" i="15"/>
  <c r="H14" i="15" s="1"/>
  <c r="H30" i="15"/>
  <c r="H27" i="15"/>
  <c r="H17" i="15"/>
  <c r="H18" i="15"/>
  <c r="H20" i="15"/>
  <c r="H21" i="15"/>
  <c r="H22" i="15"/>
  <c r="G30" i="15"/>
  <c r="G27" i="15"/>
  <c r="G17" i="15"/>
  <c r="G18" i="15"/>
  <c r="G21" i="15"/>
  <c r="D30" i="15"/>
  <c r="D27" i="15"/>
  <c r="D17" i="15"/>
  <c r="D18" i="15"/>
  <c r="D21" i="15"/>
  <c r="D22" i="15"/>
  <c r="C30" i="15"/>
  <c r="C27" i="15"/>
  <c r="C20" i="28"/>
  <c r="D20" i="28"/>
  <c r="C21" i="28"/>
  <c r="D21" i="28"/>
  <c r="D19" i="28" s="1"/>
  <c r="C22" i="28"/>
  <c r="E22" i="28" s="1"/>
  <c r="D22" i="28"/>
  <c r="C23" i="28"/>
  <c r="D23" i="28"/>
  <c r="C27" i="28"/>
  <c r="D27" i="28"/>
  <c r="C28" i="28"/>
  <c r="D28" i="28"/>
  <c r="C29" i="28"/>
  <c r="D29" i="28"/>
  <c r="C30" i="28"/>
  <c r="D30" i="28"/>
  <c r="E30" i="28" s="1"/>
  <c r="C33" i="28"/>
  <c r="D33" i="28"/>
  <c r="C34" i="28"/>
  <c r="D34" i="28"/>
  <c r="D32" i="28" s="1"/>
  <c r="C35" i="28"/>
  <c r="D35" i="28"/>
  <c r="C38" i="28"/>
  <c r="C39" i="28"/>
  <c r="C40" i="28"/>
  <c r="D38" i="28"/>
  <c r="D39" i="28"/>
  <c r="D40" i="28"/>
  <c r="E40" i="28" s="1"/>
  <c r="C31" i="28"/>
  <c r="D31" i="28"/>
  <c r="E31" i="28"/>
  <c r="C24" i="28"/>
  <c r="D24" i="28"/>
  <c r="C25" i="28"/>
  <c r="D25" i="28"/>
  <c r="C12" i="35"/>
  <c r="C31" i="35"/>
  <c r="L59" i="28"/>
  <c r="L56" i="28"/>
  <c r="L53" i="28"/>
  <c r="L50" i="28"/>
  <c r="L47" i="28"/>
  <c r="L44" i="28"/>
  <c r="K62" i="28"/>
  <c r="J62" i="28"/>
  <c r="I59" i="28"/>
  <c r="I62" i="28" s="1"/>
  <c r="I56" i="28"/>
  <c r="I53" i="28"/>
  <c r="I50" i="28"/>
  <c r="I47" i="28"/>
  <c r="I44" i="28"/>
  <c r="H62" i="28"/>
  <c r="G62" i="28"/>
  <c r="C59" i="28"/>
  <c r="D59" i="28"/>
  <c r="D56" i="28"/>
  <c r="D53" i="28"/>
  <c r="D50" i="28"/>
  <c r="D47" i="28"/>
  <c r="D44" i="28"/>
  <c r="C56" i="28"/>
  <c r="C53" i="28"/>
  <c r="C50" i="28"/>
  <c r="E50" i="28" s="1"/>
  <c r="C47" i="28"/>
  <c r="C44" i="28"/>
  <c r="I47" i="10"/>
  <c r="I43" i="10"/>
  <c r="I38" i="10"/>
  <c r="I32" i="10"/>
  <c r="I24" i="10"/>
  <c r="I12" i="10"/>
  <c r="I15" i="10"/>
  <c r="H47" i="10"/>
  <c r="H43" i="10"/>
  <c r="H38" i="10"/>
  <c r="H32" i="10"/>
  <c r="H24" i="10"/>
  <c r="H12" i="10"/>
  <c r="H15" i="10"/>
  <c r="G47" i="10"/>
  <c r="G43" i="10"/>
  <c r="G38" i="10"/>
  <c r="G32" i="10"/>
  <c r="G24" i="10"/>
  <c r="G12" i="10"/>
  <c r="G15" i="10"/>
  <c r="F47" i="10"/>
  <c r="F43" i="10"/>
  <c r="F38" i="10"/>
  <c r="F32" i="10"/>
  <c r="F24" i="10"/>
  <c r="F12" i="10"/>
  <c r="F15" i="10"/>
  <c r="E47" i="10"/>
  <c r="E43" i="10"/>
  <c r="E38" i="10"/>
  <c r="E32" i="10"/>
  <c r="E24" i="10"/>
  <c r="E12" i="10"/>
  <c r="E15" i="10"/>
  <c r="I91" i="28"/>
  <c r="F46" i="15"/>
  <c r="L91" i="28"/>
  <c r="L92" i="28" s="1"/>
  <c r="L90" i="28"/>
  <c r="I45" i="15" s="1"/>
  <c r="B44" i="10"/>
  <c r="B39" i="15"/>
  <c r="B37" i="10" s="1"/>
  <c r="I90" i="28"/>
  <c r="I92" i="28" s="1"/>
  <c r="F42" i="15"/>
  <c r="F43" i="15" s="1"/>
  <c r="I42" i="15"/>
  <c r="I43" i="15"/>
  <c r="C38" i="15"/>
  <c r="D37" i="15"/>
  <c r="D38" i="15"/>
  <c r="G38" i="15"/>
  <c r="H36" i="15"/>
  <c r="H40" i="15" s="1"/>
  <c r="H37" i="15"/>
  <c r="H38" i="15"/>
  <c r="F26" i="15"/>
  <c r="I26" i="15"/>
  <c r="I32" i="15" s="1"/>
  <c r="I28" i="15"/>
  <c r="F29" i="15"/>
  <c r="I29" i="15"/>
  <c r="J29" i="15" s="1"/>
  <c r="C29" i="10" s="1"/>
  <c r="F31" i="15"/>
  <c r="J31" i="15" s="1"/>
  <c r="C31" i="10" s="1"/>
  <c r="D31" i="10" s="1"/>
  <c r="I31" i="15"/>
  <c r="I7" i="15"/>
  <c r="I8" i="15"/>
  <c r="F9" i="15"/>
  <c r="I9" i="15"/>
  <c r="F10" i="15"/>
  <c r="B29" i="15"/>
  <c r="B29" i="10" s="1"/>
  <c r="B28" i="15"/>
  <c r="B28" i="10" s="1"/>
  <c r="A30" i="15"/>
  <c r="A30" i="10"/>
  <c r="B30" i="15"/>
  <c r="B30" i="10" s="1"/>
  <c r="B27" i="15"/>
  <c r="B27" i="10" s="1"/>
  <c r="B21" i="15"/>
  <c r="B21" i="10" s="1"/>
  <c r="B18" i="15"/>
  <c r="B19" i="10" s="1"/>
  <c r="B17" i="15"/>
  <c r="B18" i="10"/>
  <c r="H34" i="15"/>
  <c r="G34" i="15"/>
  <c r="C34" i="15"/>
  <c r="C60" i="28"/>
  <c r="D60" i="28"/>
  <c r="C57" i="28"/>
  <c r="D57" i="28"/>
  <c r="C54" i="28"/>
  <c r="E54" i="28" s="1"/>
  <c r="D54" i="28"/>
  <c r="C51" i="28"/>
  <c r="D51" i="28"/>
  <c r="C48" i="28"/>
  <c r="D48" i="28"/>
  <c r="C45" i="28"/>
  <c r="D45" i="28"/>
  <c r="K61" i="28"/>
  <c r="J61" i="28"/>
  <c r="H61" i="28"/>
  <c r="G61" i="28"/>
  <c r="C43" i="28"/>
  <c r="E43" i="28" s="1"/>
  <c r="D43" i="28"/>
  <c r="C55" i="28"/>
  <c r="D55" i="28"/>
  <c r="E55" i="28"/>
  <c r="D58" i="28"/>
  <c r="C58" i="28"/>
  <c r="C46" i="28"/>
  <c r="E46" i="28" s="1"/>
  <c r="D46" i="28"/>
  <c r="C49" i="28"/>
  <c r="E49" i="28" s="1"/>
  <c r="D49" i="28"/>
  <c r="C52" i="28"/>
  <c r="D52" i="28"/>
  <c r="F38" i="15"/>
  <c r="H46" i="15"/>
  <c r="G46" i="15"/>
  <c r="D46" i="15"/>
  <c r="C46" i="15"/>
  <c r="H45" i="15"/>
  <c r="G45" i="15"/>
  <c r="G47" i="15" s="1"/>
  <c r="D45" i="15"/>
  <c r="D47" i="15" s="1"/>
  <c r="C45" i="15"/>
  <c r="B42" i="15"/>
  <c r="B40" i="10" s="1"/>
  <c r="I38" i="15"/>
  <c r="J38" i="15" s="1"/>
  <c r="C36" i="10" s="1"/>
  <c r="D36" i="10" s="1"/>
  <c r="L80" i="28"/>
  <c r="L82" i="28" s="1"/>
  <c r="L84" i="28"/>
  <c r="L86" i="28" s="1"/>
  <c r="L16" i="28"/>
  <c r="L17" i="28"/>
  <c r="K92" i="28"/>
  <c r="K14" i="28"/>
  <c r="K82" i="28"/>
  <c r="K86" i="28"/>
  <c r="K17" i="28"/>
  <c r="K88" i="28" s="1"/>
  <c r="J92" i="28"/>
  <c r="J14" i="28"/>
  <c r="G39" i="15"/>
  <c r="J82" i="28"/>
  <c r="J86" i="28"/>
  <c r="J17" i="28"/>
  <c r="J88" i="28"/>
  <c r="I80" i="28"/>
  <c r="I82" i="28" s="1"/>
  <c r="I84" i="28"/>
  <c r="I86" i="28"/>
  <c r="I16" i="28"/>
  <c r="I17" i="28" s="1"/>
  <c r="H92" i="28"/>
  <c r="H14" i="28"/>
  <c r="D39" i="15"/>
  <c r="H82" i="28"/>
  <c r="H86" i="28"/>
  <c r="H17" i="28"/>
  <c r="H88" i="28"/>
  <c r="G92" i="28"/>
  <c r="G14" i="28"/>
  <c r="C39" i="15"/>
  <c r="G82" i="28"/>
  <c r="G86" i="28"/>
  <c r="G17" i="28"/>
  <c r="G88" i="28"/>
  <c r="C90" i="28"/>
  <c r="C92" i="28" s="1"/>
  <c r="D90" i="28"/>
  <c r="C91" i="28"/>
  <c r="D91" i="28"/>
  <c r="C10" i="28"/>
  <c r="C14" i="28" s="1"/>
  <c r="D10" i="28"/>
  <c r="C11" i="28"/>
  <c r="C12" i="28"/>
  <c r="C13" i="28"/>
  <c r="E13" i="28" s="1"/>
  <c r="D11" i="28"/>
  <c r="D12" i="28"/>
  <c r="D14" i="28" s="1"/>
  <c r="D13" i="28"/>
  <c r="C66" i="28"/>
  <c r="D66" i="28"/>
  <c r="C67" i="28"/>
  <c r="E67" i="28" s="1"/>
  <c r="D67" i="28"/>
  <c r="C69" i="28"/>
  <c r="D69" i="28"/>
  <c r="E69" i="28"/>
  <c r="C70" i="28"/>
  <c r="D70" i="28"/>
  <c r="E70" i="28"/>
  <c r="C71" i="28"/>
  <c r="E71" i="28" s="1"/>
  <c r="D71" i="28"/>
  <c r="C72" i="28"/>
  <c r="D72" i="28"/>
  <c r="D68" i="28" s="1"/>
  <c r="C73" i="28"/>
  <c r="E73" i="28" s="1"/>
  <c r="D73" i="28"/>
  <c r="C74" i="28"/>
  <c r="D74" i="28"/>
  <c r="C76" i="28"/>
  <c r="E76" i="28" s="1"/>
  <c r="D76" i="28"/>
  <c r="D77" i="28"/>
  <c r="C77" i="28"/>
  <c r="C80" i="28"/>
  <c r="C82" i="28" s="1"/>
  <c r="D80" i="28"/>
  <c r="D82" i="28"/>
  <c r="C84" i="28"/>
  <c r="C86" i="28" s="1"/>
  <c r="D84" i="28"/>
  <c r="D86" i="28" s="1"/>
  <c r="C16" i="28"/>
  <c r="D16" i="28"/>
  <c r="D17" i="28" s="1"/>
  <c r="D88" i="28" s="1"/>
  <c r="B31" i="35"/>
  <c r="A39" i="15"/>
  <c r="C28" i="35"/>
  <c r="C24" i="35"/>
  <c r="H29" i="15"/>
  <c r="G29" i="15"/>
  <c r="D29" i="15"/>
  <c r="C29" i="15"/>
  <c r="C23" i="35"/>
  <c r="B23" i="35"/>
  <c r="H28" i="15"/>
  <c r="G28" i="15"/>
  <c r="G32" i="15" s="1"/>
  <c r="D28" i="15"/>
  <c r="C28" i="15"/>
  <c r="C22" i="35"/>
  <c r="B22" i="35"/>
  <c r="C21" i="35"/>
  <c r="C17" i="35"/>
  <c r="B17" i="35"/>
  <c r="A21" i="15"/>
  <c r="C14" i="35"/>
  <c r="B14" i="35"/>
  <c r="A18" i="15"/>
  <c r="A16" i="15"/>
  <c r="A17" i="10" s="1"/>
  <c r="C10" i="35"/>
  <c r="B10" i="35"/>
  <c r="B8" i="35"/>
  <c r="C5" i="35"/>
  <c r="C7" i="15"/>
  <c r="I71" i="10"/>
  <c r="J71" i="10"/>
  <c r="K71" i="10"/>
  <c r="H71" i="10"/>
  <c r="E71" i="10"/>
  <c r="F71" i="10"/>
  <c r="G71" i="10"/>
  <c r="B30" i="35"/>
  <c r="C30" i="35"/>
  <c r="C29" i="35"/>
  <c r="B29" i="35"/>
  <c r="B28" i="35"/>
  <c r="B26" i="35"/>
  <c r="C26" i="35"/>
  <c r="B25" i="35"/>
  <c r="C25" i="35"/>
  <c r="B21" i="35"/>
  <c r="B19" i="35"/>
  <c r="C19" i="35"/>
  <c r="B13" i="35"/>
  <c r="C13" i="35"/>
  <c r="B16" i="35"/>
  <c r="C16" i="35"/>
  <c r="B18" i="35"/>
  <c r="C18" i="35"/>
  <c r="B12" i="35"/>
  <c r="C8" i="35"/>
  <c r="B7" i="35"/>
  <c r="C7" i="35"/>
  <c r="C6" i="35"/>
  <c r="B6" i="35"/>
  <c r="C54" i="37"/>
  <c r="C72" i="37"/>
  <c r="C73" i="37"/>
  <c r="C22" i="37"/>
  <c r="C46" i="37" s="1"/>
  <c r="C25" i="37"/>
  <c r="C35" i="37"/>
  <c r="C45" i="37"/>
  <c r="B54" i="37"/>
  <c r="B73" i="37" s="1"/>
  <c r="B72" i="37"/>
  <c r="B22" i="37"/>
  <c r="B46" i="37" s="1"/>
  <c r="B25" i="37"/>
  <c r="B45" i="37" s="1"/>
  <c r="B35" i="37"/>
  <c r="C206" i="37"/>
  <c r="C216" i="37" s="1"/>
  <c r="D216" i="37" s="1"/>
  <c r="C212" i="37"/>
  <c r="B206" i="37"/>
  <c r="B216" i="37" s="1"/>
  <c r="B212" i="37"/>
  <c r="C204" i="37"/>
  <c r="D204" i="37"/>
  <c r="C203" i="37"/>
  <c r="D203" i="37" s="1"/>
  <c r="B204" i="37"/>
  <c r="B203" i="37"/>
  <c r="D212" i="37"/>
  <c r="C213" i="37"/>
  <c r="D213" i="37" s="1"/>
  <c r="C214" i="37"/>
  <c r="D214" i="37"/>
  <c r="C215" i="37"/>
  <c r="D215" i="37" s="1"/>
  <c r="C211" i="37"/>
  <c r="D211" i="37"/>
  <c r="C208" i="37"/>
  <c r="D208" i="37"/>
  <c r="C205" i="37"/>
  <c r="D205" i="37" s="1"/>
  <c r="C209" i="37"/>
  <c r="C207" i="37"/>
  <c r="C11" i="37"/>
  <c r="C104" i="37" s="1"/>
  <c r="C158" i="37" s="1"/>
  <c r="B215" i="37"/>
  <c r="B214" i="37"/>
  <c r="B213" i="37"/>
  <c r="B211" i="37"/>
  <c r="B209" i="37"/>
  <c r="B208" i="37"/>
  <c r="B207" i="37"/>
  <c r="B205" i="37"/>
  <c r="C110" i="37"/>
  <c r="C118" i="37" s="1"/>
  <c r="C117" i="37"/>
  <c r="C135" i="37"/>
  <c r="B110" i="37"/>
  <c r="B134" i="37" s="1"/>
  <c r="B136" i="37" s="1"/>
  <c r="B117" i="37"/>
  <c r="B135" i="37"/>
  <c r="C131" i="37"/>
  <c r="C132" i="37" s="1"/>
  <c r="C133" i="37"/>
  <c r="B131" i="37"/>
  <c r="B133" i="37" s="1"/>
  <c r="C123" i="37"/>
  <c r="C125" i="37" s="1"/>
  <c r="B123" i="37"/>
  <c r="B124" i="37" s="1"/>
  <c r="B125" i="37"/>
  <c r="C81" i="37"/>
  <c r="C82" i="37" s="1"/>
  <c r="B81" i="37"/>
  <c r="J32" i="10"/>
  <c r="K32" i="10"/>
  <c r="A31" i="15"/>
  <c r="A31" i="10" s="1"/>
  <c r="B31" i="15"/>
  <c r="B31" i="10"/>
  <c r="D26" i="15"/>
  <c r="D31" i="15"/>
  <c r="G26" i="15"/>
  <c r="G31" i="15"/>
  <c r="H26" i="15"/>
  <c r="H31" i="15"/>
  <c r="C26" i="15"/>
  <c r="C31" i="15"/>
  <c r="B38" i="15"/>
  <c r="B36" i="10" s="1"/>
  <c r="B37" i="15"/>
  <c r="B35" i="10" s="1"/>
  <c r="B20" i="15"/>
  <c r="B20" i="10"/>
  <c r="B22" i="15"/>
  <c r="B22" i="10" s="1"/>
  <c r="B23" i="15"/>
  <c r="B23" i="10"/>
  <c r="E74" i="10"/>
  <c r="F74" i="10"/>
  <c r="G74" i="10"/>
  <c r="H74" i="10"/>
  <c r="I74" i="10"/>
  <c r="J74" i="10"/>
  <c r="K74" i="10"/>
  <c r="C72" i="10"/>
  <c r="C73" i="10"/>
  <c r="C75" i="10"/>
  <c r="C76" i="10"/>
  <c r="C77" i="10"/>
  <c r="C78" i="10"/>
  <c r="D79" i="10"/>
  <c r="E79" i="10"/>
  <c r="F79" i="10"/>
  <c r="C79" i="10" s="1"/>
  <c r="G79" i="10"/>
  <c r="H79" i="10"/>
  <c r="C80" i="10"/>
  <c r="C81" i="10"/>
  <c r="C82" i="10"/>
  <c r="C83" i="10"/>
  <c r="D84" i="10"/>
  <c r="E84" i="10"/>
  <c r="F84" i="10"/>
  <c r="G84" i="10"/>
  <c r="H84" i="10"/>
  <c r="C85" i="10"/>
  <c r="C86" i="10"/>
  <c r="C87" i="10"/>
  <c r="C88" i="10"/>
  <c r="D89" i="10"/>
  <c r="C89" i="10" s="1"/>
  <c r="E89" i="10"/>
  <c r="F89" i="10"/>
  <c r="G89" i="10"/>
  <c r="H89" i="10"/>
  <c r="C90" i="10"/>
  <c r="H42" i="15"/>
  <c r="H43" i="15"/>
  <c r="H7" i="15"/>
  <c r="H11" i="15" s="1"/>
  <c r="H8" i="15"/>
  <c r="H9" i="15"/>
  <c r="H10" i="15"/>
  <c r="E62" i="10"/>
  <c r="F62" i="10"/>
  <c r="G62" i="10"/>
  <c r="H62" i="10"/>
  <c r="I62" i="10"/>
  <c r="J62" i="10"/>
  <c r="K62" i="10"/>
  <c r="J47" i="10"/>
  <c r="J43" i="10"/>
  <c r="J38" i="10"/>
  <c r="J24" i="10"/>
  <c r="J12" i="10"/>
  <c r="K47" i="10"/>
  <c r="K55" i="10" s="1"/>
  <c r="K60" i="10" s="1"/>
  <c r="K43" i="10"/>
  <c r="K38" i="10"/>
  <c r="K24" i="10"/>
  <c r="K12" i="10"/>
  <c r="C53" i="10"/>
  <c r="D53" i="10" s="1"/>
  <c r="C52" i="10"/>
  <c r="D52" i="10" s="1"/>
  <c r="C51" i="10"/>
  <c r="D51" i="10" s="1"/>
  <c r="C50" i="10"/>
  <c r="D50" i="10" s="1"/>
  <c r="C49" i="10"/>
  <c r="D49" i="10" s="1"/>
  <c r="C48" i="10"/>
  <c r="D48" i="10" s="1"/>
  <c r="D42" i="10"/>
  <c r="C41" i="10"/>
  <c r="D41" i="10" s="1"/>
  <c r="B47" i="10"/>
  <c r="B8" i="15"/>
  <c r="B9" i="10" s="1"/>
  <c r="B9" i="15"/>
  <c r="B10" i="10"/>
  <c r="B10" i="15"/>
  <c r="B11" i="10" s="1"/>
  <c r="B12" i="10"/>
  <c r="B16" i="15"/>
  <c r="B17" i="10"/>
  <c r="A17" i="15"/>
  <c r="A18" i="10"/>
  <c r="A20" i="15"/>
  <c r="A20" i="10" s="1"/>
  <c r="A22" i="15"/>
  <c r="A22" i="10" s="1"/>
  <c r="A23" i="15"/>
  <c r="A23" i="10" s="1"/>
  <c r="B7" i="15"/>
  <c r="B8" i="10" s="1"/>
  <c r="A9" i="10"/>
  <c r="A10" i="10"/>
  <c r="A11" i="10"/>
  <c r="A8" i="10"/>
  <c r="D42" i="15"/>
  <c r="D43" i="15" s="1"/>
  <c r="D7" i="15"/>
  <c r="D8" i="15"/>
  <c r="D9" i="15"/>
  <c r="D11" i="15" s="1"/>
  <c r="D10" i="15"/>
  <c r="G42" i="15"/>
  <c r="G43" i="15"/>
  <c r="G7" i="15"/>
  <c r="G8" i="15"/>
  <c r="G9" i="15"/>
  <c r="G10" i="15"/>
  <c r="C42" i="15"/>
  <c r="C43" i="15" s="1"/>
  <c r="C8" i="15"/>
  <c r="C9" i="15"/>
  <c r="C11" i="15" s="1"/>
  <c r="C10" i="15"/>
  <c r="B36" i="15"/>
  <c r="B34" i="10" s="1"/>
  <c r="A38" i="15"/>
  <c r="A36" i="10"/>
  <c r="A37" i="15"/>
  <c r="A35" i="10" s="1"/>
  <c r="A36" i="15"/>
  <c r="A34" i="10"/>
  <c r="A26" i="15"/>
  <c r="A26" i="10" s="1"/>
  <c r="G7" i="28"/>
  <c r="H7" i="28" s="1"/>
  <c r="I7" i="28" s="1"/>
  <c r="J7" i="28" s="1"/>
  <c r="K7" i="28" s="1"/>
  <c r="L7" i="28" s="1"/>
  <c r="N8" i="30"/>
  <c r="N9" i="30"/>
  <c r="N51" i="30" s="1"/>
  <c r="N10" i="30"/>
  <c r="E10" i="30" s="1"/>
  <c r="N11" i="30"/>
  <c r="N12" i="30"/>
  <c r="N13" i="30"/>
  <c r="N14" i="30"/>
  <c r="N15" i="30"/>
  <c r="N16" i="30"/>
  <c r="N17" i="30"/>
  <c r="E17" i="30" s="1"/>
  <c r="N18" i="30"/>
  <c r="N19" i="30"/>
  <c r="N20" i="30"/>
  <c r="N21" i="30"/>
  <c r="N22" i="30"/>
  <c r="N23" i="30"/>
  <c r="E23" i="30"/>
  <c r="N24" i="30"/>
  <c r="N25" i="30"/>
  <c r="N26" i="30"/>
  <c r="N27" i="30"/>
  <c r="N28" i="30"/>
  <c r="N29" i="30"/>
  <c r="N30" i="30"/>
  <c r="N31" i="30"/>
  <c r="N32" i="30"/>
  <c r="N33" i="30"/>
  <c r="N34" i="30"/>
  <c r="N35" i="30"/>
  <c r="N36" i="30"/>
  <c r="N37" i="30"/>
  <c r="N38" i="30"/>
  <c r="N39" i="30"/>
  <c r="E39" i="30" s="1"/>
  <c r="N40" i="30"/>
  <c r="N41" i="30"/>
  <c r="E41" i="30"/>
  <c r="N42" i="30"/>
  <c r="E42" i="30" s="1"/>
  <c r="N43" i="30"/>
  <c r="N44" i="30"/>
  <c r="E44" i="30" s="1"/>
  <c r="N45" i="30"/>
  <c r="N46" i="30"/>
  <c r="N47" i="30"/>
  <c r="N48" i="30"/>
  <c r="N49" i="30"/>
  <c r="N50" i="30"/>
  <c r="L8" i="30"/>
  <c r="L9" i="30"/>
  <c r="L51" i="30" s="1"/>
  <c r="L10" i="30"/>
  <c r="M10" i="30" s="1"/>
  <c r="L11" i="30"/>
  <c r="L12" i="30"/>
  <c r="L13" i="30"/>
  <c r="M13" i="30" s="1"/>
  <c r="L14" i="30"/>
  <c r="L15" i="30"/>
  <c r="M15" i="30"/>
  <c r="L16" i="30"/>
  <c r="L17" i="30"/>
  <c r="M17" i="30" s="1"/>
  <c r="L18" i="30"/>
  <c r="M18" i="30" s="1"/>
  <c r="L19" i="30"/>
  <c r="M19" i="30"/>
  <c r="L20" i="30"/>
  <c r="M20" i="30" s="1"/>
  <c r="L21" i="30"/>
  <c r="L22" i="30"/>
  <c r="M22" i="30" s="1"/>
  <c r="L23" i="30"/>
  <c r="L24" i="30"/>
  <c r="L25" i="30"/>
  <c r="M25" i="30" s="1"/>
  <c r="L26" i="30"/>
  <c r="L27" i="30"/>
  <c r="L28" i="30"/>
  <c r="M28" i="30" s="1"/>
  <c r="L29" i="30"/>
  <c r="L30" i="30"/>
  <c r="L31" i="30"/>
  <c r="L32" i="30"/>
  <c r="M32" i="30"/>
  <c r="L33" i="30"/>
  <c r="L34" i="30"/>
  <c r="L35" i="30"/>
  <c r="L36" i="30"/>
  <c r="M36" i="30" s="1"/>
  <c r="L37" i="30"/>
  <c r="L38" i="30"/>
  <c r="M38" i="30" s="1"/>
  <c r="L39" i="30"/>
  <c r="L40" i="30"/>
  <c r="M40" i="30" s="1"/>
  <c r="L41" i="30"/>
  <c r="M41" i="30" s="1"/>
  <c r="L42" i="30"/>
  <c r="M42" i="30"/>
  <c r="L43" i="30"/>
  <c r="L44" i="30"/>
  <c r="L45" i="30"/>
  <c r="M45" i="30"/>
  <c r="L46" i="30"/>
  <c r="M46" i="30" s="1"/>
  <c r="L47" i="30"/>
  <c r="M47" i="30" s="1"/>
  <c r="L48" i="30"/>
  <c r="L49" i="30"/>
  <c r="M49" i="30" s="1"/>
  <c r="L50" i="30"/>
  <c r="J8" i="30"/>
  <c r="J9" i="30"/>
  <c r="K9" i="30"/>
  <c r="J10" i="30"/>
  <c r="K10" i="30"/>
  <c r="J11" i="30"/>
  <c r="J51" i="30" s="1"/>
  <c r="J12" i="30"/>
  <c r="K12" i="30" s="1"/>
  <c r="J13" i="30"/>
  <c r="K13" i="30"/>
  <c r="J14" i="30"/>
  <c r="J15" i="30"/>
  <c r="K15" i="30"/>
  <c r="J16" i="30"/>
  <c r="K16" i="30" s="1"/>
  <c r="J17" i="30"/>
  <c r="J18" i="30"/>
  <c r="J19" i="30"/>
  <c r="J20" i="30"/>
  <c r="K20" i="30" s="1"/>
  <c r="J21" i="30"/>
  <c r="K21" i="30" s="1"/>
  <c r="J22" i="30"/>
  <c r="J23" i="30"/>
  <c r="J24" i="30"/>
  <c r="J25" i="30"/>
  <c r="K25" i="30" s="1"/>
  <c r="J26" i="30"/>
  <c r="K26" i="30" s="1"/>
  <c r="J27" i="30"/>
  <c r="J28" i="30"/>
  <c r="K28" i="30"/>
  <c r="J29" i="30"/>
  <c r="J30" i="30"/>
  <c r="J31" i="30"/>
  <c r="J32" i="30"/>
  <c r="K32" i="30" s="1"/>
  <c r="J33" i="30"/>
  <c r="K33" i="30"/>
  <c r="J34" i="30"/>
  <c r="K34" i="30" s="1"/>
  <c r="J35" i="30"/>
  <c r="J36" i="30"/>
  <c r="K36" i="30" s="1"/>
  <c r="J37" i="30"/>
  <c r="J38" i="30"/>
  <c r="K38" i="30" s="1"/>
  <c r="J39" i="30"/>
  <c r="J40" i="30"/>
  <c r="J41" i="30"/>
  <c r="J42" i="30"/>
  <c r="K42" i="30" s="1"/>
  <c r="J43" i="30"/>
  <c r="K43" i="30" s="1"/>
  <c r="J44" i="30"/>
  <c r="K44" i="30" s="1"/>
  <c r="J45" i="30"/>
  <c r="J46" i="30"/>
  <c r="J47" i="30"/>
  <c r="K47" i="30" s="1"/>
  <c r="J48" i="30"/>
  <c r="K48" i="30" s="1"/>
  <c r="J49" i="30"/>
  <c r="J50" i="30"/>
  <c r="F8" i="30"/>
  <c r="M8" i="30" s="1"/>
  <c r="F9" i="30"/>
  <c r="F10" i="30"/>
  <c r="F11" i="30"/>
  <c r="M11" i="30"/>
  <c r="F12" i="30"/>
  <c r="I12" i="30" s="1"/>
  <c r="F13" i="30"/>
  <c r="F14" i="30"/>
  <c r="K14" i="30" s="1"/>
  <c r="E14" i="30"/>
  <c r="F15" i="30"/>
  <c r="E15" i="30" s="1"/>
  <c r="F16" i="30"/>
  <c r="M16" i="30" s="1"/>
  <c r="F17" i="30"/>
  <c r="K17" i="30" s="1"/>
  <c r="F18" i="30"/>
  <c r="E18" i="30" s="1"/>
  <c r="F19" i="30"/>
  <c r="F20" i="30"/>
  <c r="E20" i="30" s="1"/>
  <c r="F21" i="30"/>
  <c r="E21" i="30" s="1"/>
  <c r="F22" i="30"/>
  <c r="K22" i="30" s="1"/>
  <c r="F23" i="30"/>
  <c r="M23" i="30" s="1"/>
  <c r="F24" i="30"/>
  <c r="E24" i="30"/>
  <c r="F25" i="30"/>
  <c r="E25" i="30" s="1"/>
  <c r="F26" i="30"/>
  <c r="E26" i="30"/>
  <c r="F27" i="30"/>
  <c r="K27" i="30" s="1"/>
  <c r="F28" i="30"/>
  <c r="E28" i="30"/>
  <c r="F29" i="30"/>
  <c r="K29" i="30" s="1"/>
  <c r="F30" i="30"/>
  <c r="F31" i="30"/>
  <c r="I31" i="30"/>
  <c r="F32" i="30"/>
  <c r="E32" i="30"/>
  <c r="F33" i="30"/>
  <c r="M33" i="30" s="1"/>
  <c r="F34" i="30"/>
  <c r="E34" i="30"/>
  <c r="F35" i="30"/>
  <c r="K35" i="30" s="1"/>
  <c r="F36" i="30"/>
  <c r="E36" i="30" s="1"/>
  <c r="F37" i="30"/>
  <c r="M37" i="30" s="1"/>
  <c r="F38" i="30"/>
  <c r="I38" i="30" s="1"/>
  <c r="F39" i="30"/>
  <c r="F40" i="30"/>
  <c r="F41" i="30"/>
  <c r="F42" i="30"/>
  <c r="F43" i="30"/>
  <c r="E43" i="30" s="1"/>
  <c r="F44" i="30"/>
  <c r="F45" i="30"/>
  <c r="K45" i="30" s="1"/>
  <c r="F46" i="30"/>
  <c r="E46" i="30"/>
  <c r="F47" i="30"/>
  <c r="F48" i="30"/>
  <c r="I48" i="30"/>
  <c r="F49" i="30"/>
  <c r="I49" i="30" s="1"/>
  <c r="F50" i="30"/>
  <c r="M50" i="30"/>
  <c r="G8" i="30"/>
  <c r="G9" i="30"/>
  <c r="G10" i="30"/>
  <c r="G51" i="30" s="1"/>
  <c r="G11" i="30"/>
  <c r="G12" i="30"/>
  <c r="G13" i="30"/>
  <c r="G14" i="30"/>
  <c r="G15" i="30"/>
  <c r="G16" i="30"/>
  <c r="G17" i="30"/>
  <c r="G18" i="30"/>
  <c r="G19" i="30"/>
  <c r="G20" i="30"/>
  <c r="G21" i="30"/>
  <c r="G22" i="30"/>
  <c r="G23" i="30"/>
  <c r="G24" i="30"/>
  <c r="G25" i="30"/>
  <c r="G26" i="30"/>
  <c r="G27" i="30"/>
  <c r="G28" i="30"/>
  <c r="G29" i="30"/>
  <c r="G30" i="30"/>
  <c r="G31" i="30"/>
  <c r="G32" i="30"/>
  <c r="G33" i="30"/>
  <c r="G34" i="30"/>
  <c r="G35" i="30"/>
  <c r="G36" i="30"/>
  <c r="G37" i="30"/>
  <c r="G38" i="30"/>
  <c r="G39" i="30"/>
  <c r="G40" i="30"/>
  <c r="G41" i="30"/>
  <c r="G42" i="30"/>
  <c r="G43" i="30"/>
  <c r="G44" i="30"/>
  <c r="G45" i="30"/>
  <c r="G46" i="30"/>
  <c r="G47" i="30"/>
  <c r="G48" i="30"/>
  <c r="G49" i="30"/>
  <c r="G50" i="30"/>
  <c r="H8" i="30"/>
  <c r="H51" i="30" s="1"/>
  <c r="H9" i="30"/>
  <c r="H10" i="30"/>
  <c r="H11" i="30"/>
  <c r="I11" i="30" s="1"/>
  <c r="H12" i="30"/>
  <c r="H13" i="30"/>
  <c r="I13" i="30"/>
  <c r="H14" i="30"/>
  <c r="H15" i="30"/>
  <c r="H16" i="30"/>
  <c r="I16" i="30"/>
  <c r="H17" i="30"/>
  <c r="I17" i="30" s="1"/>
  <c r="H18" i="30"/>
  <c r="I18" i="30" s="1"/>
  <c r="H19" i="30"/>
  <c r="I19" i="30"/>
  <c r="H20" i="30"/>
  <c r="I20" i="30"/>
  <c r="H21" i="30"/>
  <c r="I21" i="30" s="1"/>
  <c r="H22" i="30"/>
  <c r="I22" i="30" s="1"/>
  <c r="H23" i="30"/>
  <c r="I23" i="30"/>
  <c r="H24" i="30"/>
  <c r="I24" i="30" s="1"/>
  <c r="H25" i="30"/>
  <c r="I25" i="30"/>
  <c r="H26" i="30"/>
  <c r="I26" i="30" s="1"/>
  <c r="H27" i="30"/>
  <c r="I27" i="30"/>
  <c r="H28" i="30"/>
  <c r="H29" i="30"/>
  <c r="I29" i="30" s="1"/>
  <c r="H30" i="30"/>
  <c r="I30" i="30" s="1"/>
  <c r="H31" i="30"/>
  <c r="H32" i="30"/>
  <c r="H33" i="30"/>
  <c r="H34" i="30"/>
  <c r="H35" i="30"/>
  <c r="I35" i="30" s="1"/>
  <c r="H36" i="30"/>
  <c r="H37" i="30"/>
  <c r="H38" i="30"/>
  <c r="H39" i="30"/>
  <c r="I39" i="30" s="1"/>
  <c r="H40" i="30"/>
  <c r="I40" i="30" s="1"/>
  <c r="H41" i="30"/>
  <c r="I41" i="30" s="1"/>
  <c r="H42" i="30"/>
  <c r="I42" i="30"/>
  <c r="H43" i="30"/>
  <c r="I43" i="30"/>
  <c r="H44" i="30"/>
  <c r="I44" i="30"/>
  <c r="H45" i="30"/>
  <c r="I45" i="30" s="1"/>
  <c r="H46" i="30"/>
  <c r="I46" i="30"/>
  <c r="H47" i="30"/>
  <c r="I47" i="30" s="1"/>
  <c r="H48" i="30"/>
  <c r="H49" i="30"/>
  <c r="H50" i="30"/>
  <c r="I50" i="30" s="1"/>
  <c r="E13" i="30"/>
  <c r="E19" i="30"/>
  <c r="E22" i="30"/>
  <c r="E33" i="30"/>
  <c r="E37" i="30"/>
  <c r="E40" i="30"/>
  <c r="B41" i="15"/>
  <c r="B39" i="10" s="1"/>
  <c r="B26" i="15"/>
  <c r="B26" i="10" s="1"/>
  <c r="F13" i="15"/>
  <c r="J13" i="15" s="1"/>
  <c r="C14" i="10" s="1"/>
  <c r="D14" i="10" s="1"/>
  <c r="B13" i="15"/>
  <c r="B14" i="10"/>
  <c r="I20" i="28"/>
  <c r="I21" i="28"/>
  <c r="I22" i="28"/>
  <c r="L20" i="28"/>
  <c r="L21" i="28"/>
  <c r="L22" i="28"/>
  <c r="N1" i="30"/>
  <c r="B48" i="10"/>
  <c r="B49" i="10"/>
  <c r="B50" i="10"/>
  <c r="B51" i="10"/>
  <c r="B52" i="10"/>
  <c r="B53" i="10"/>
  <c r="B54" i="10"/>
  <c r="A54" i="10"/>
  <c r="A52" i="10"/>
  <c r="A53" i="10"/>
  <c r="A48" i="10"/>
  <c r="A49" i="10"/>
  <c r="A50" i="10"/>
  <c r="A51" i="10"/>
  <c r="B41" i="10"/>
  <c r="A41" i="10"/>
  <c r="B6" i="10"/>
  <c r="A45" i="10"/>
  <c r="A44" i="10"/>
  <c r="D19" i="30"/>
  <c r="B12" i="30"/>
  <c r="A20" i="30"/>
  <c r="B20" i="30"/>
  <c r="C20" i="30"/>
  <c r="D20" i="30"/>
  <c r="A21" i="30"/>
  <c r="B21" i="30"/>
  <c r="C21" i="30"/>
  <c r="D21" i="30"/>
  <c r="M21" i="30"/>
  <c r="A22" i="30"/>
  <c r="B22" i="30"/>
  <c r="C22" i="30"/>
  <c r="D22" i="30"/>
  <c r="A23" i="30"/>
  <c r="B23" i="30"/>
  <c r="C23" i="30"/>
  <c r="D23" i="30"/>
  <c r="A24" i="30"/>
  <c r="B24" i="30"/>
  <c r="C24" i="30"/>
  <c r="D24" i="30"/>
  <c r="K24" i="30"/>
  <c r="M24" i="30"/>
  <c r="A25" i="30"/>
  <c r="B25" i="30"/>
  <c r="C25" i="30"/>
  <c r="D25" i="30"/>
  <c r="A26" i="30"/>
  <c r="B26" i="30"/>
  <c r="C26" i="30"/>
  <c r="D26" i="30"/>
  <c r="A27" i="30"/>
  <c r="B27" i="30"/>
  <c r="C27" i="30"/>
  <c r="D27" i="30"/>
  <c r="A28" i="30"/>
  <c r="B28" i="30"/>
  <c r="C28" i="30"/>
  <c r="D28" i="30"/>
  <c r="I28" i="30"/>
  <c r="A29" i="30"/>
  <c r="B29" i="30"/>
  <c r="C29" i="30"/>
  <c r="D29" i="30"/>
  <c r="A30" i="30"/>
  <c r="B30" i="30"/>
  <c r="C30" i="30"/>
  <c r="D30" i="30"/>
  <c r="M30" i="30"/>
  <c r="A31" i="30"/>
  <c r="B31" i="30"/>
  <c r="C31" i="30"/>
  <c r="D31" i="30"/>
  <c r="K31" i="30"/>
  <c r="A32" i="30"/>
  <c r="B32" i="30"/>
  <c r="C32" i="30"/>
  <c r="D32" i="30"/>
  <c r="A33" i="30"/>
  <c r="B33" i="30"/>
  <c r="C33" i="30"/>
  <c r="D33" i="30"/>
  <c r="A34" i="30"/>
  <c r="B34" i="30"/>
  <c r="C34" i="30"/>
  <c r="D34" i="30"/>
  <c r="M34" i="30"/>
  <c r="A35" i="30"/>
  <c r="B35" i="30"/>
  <c r="C35" i="30"/>
  <c r="D35" i="30"/>
  <c r="A36" i="30"/>
  <c r="B36" i="30"/>
  <c r="C36" i="30"/>
  <c r="D36" i="30"/>
  <c r="I36" i="30"/>
  <c r="A37" i="30"/>
  <c r="B37" i="30"/>
  <c r="C37" i="30"/>
  <c r="D37" i="30"/>
  <c r="K37" i="30"/>
  <c r="A38" i="30"/>
  <c r="B38" i="30"/>
  <c r="C38" i="30"/>
  <c r="D38" i="30"/>
  <c r="A39" i="30"/>
  <c r="B39" i="30"/>
  <c r="C39" i="30"/>
  <c r="D39" i="30"/>
  <c r="K39" i="30"/>
  <c r="A40" i="30"/>
  <c r="B40" i="30"/>
  <c r="C40" i="30"/>
  <c r="D40" i="30"/>
  <c r="A41" i="30"/>
  <c r="B41" i="30"/>
  <c r="C41" i="30"/>
  <c r="D41" i="30"/>
  <c r="K41" i="30"/>
  <c r="A42" i="30"/>
  <c r="B42" i="30"/>
  <c r="C42" i="30"/>
  <c r="D42" i="30"/>
  <c r="A43" i="30"/>
  <c r="B43" i="30"/>
  <c r="C43" i="30"/>
  <c r="D43" i="30"/>
  <c r="A44" i="30"/>
  <c r="B44" i="30"/>
  <c r="C44" i="30"/>
  <c r="D44" i="30"/>
  <c r="A45" i="30"/>
  <c r="B45" i="30"/>
  <c r="C45" i="30"/>
  <c r="D45" i="30"/>
  <c r="A46" i="30"/>
  <c r="B46" i="30"/>
  <c r="C46" i="30"/>
  <c r="D46" i="30"/>
  <c r="K46" i="30"/>
  <c r="A47" i="30"/>
  <c r="B47" i="30"/>
  <c r="C47" i="30"/>
  <c r="D47" i="30"/>
  <c r="A48" i="30"/>
  <c r="B48" i="30"/>
  <c r="C48" i="30"/>
  <c r="D48" i="30"/>
  <c r="A49" i="30"/>
  <c r="B49" i="30"/>
  <c r="C49" i="30"/>
  <c r="D49" i="30"/>
  <c r="A50" i="30"/>
  <c r="B50" i="30"/>
  <c r="C50" i="30"/>
  <c r="D50" i="30"/>
  <c r="K50" i="30"/>
  <c r="M26" i="30"/>
  <c r="K40" i="30"/>
  <c r="I37" i="30"/>
  <c r="M39" i="30"/>
  <c r="M35" i="30"/>
  <c r="O9" i="30"/>
  <c r="O10" i="30"/>
  <c r="O11" i="30"/>
  <c r="O12" i="30"/>
  <c r="O13" i="30"/>
  <c r="O14" i="30"/>
  <c r="O15" i="30"/>
  <c r="O16" i="30"/>
  <c r="O17" i="30"/>
  <c r="O18" i="30"/>
  <c r="O19" i="30"/>
  <c r="O21" i="30"/>
  <c r="O22" i="30"/>
  <c r="O23" i="30"/>
  <c r="O24" i="30"/>
  <c r="O25" i="30"/>
  <c r="O26" i="30"/>
  <c r="O27" i="30"/>
  <c r="O28" i="30"/>
  <c r="O29" i="30"/>
  <c r="O30" i="30"/>
  <c r="O31" i="30"/>
  <c r="O32" i="30"/>
  <c r="O33" i="30"/>
  <c r="O34" i="30"/>
  <c r="O35" i="30"/>
  <c r="O36" i="30"/>
  <c r="O37" i="30"/>
  <c r="O38" i="30"/>
  <c r="O39" i="30"/>
  <c r="O40" i="30"/>
  <c r="O41" i="30"/>
  <c r="O42" i="30"/>
  <c r="O43" i="30"/>
  <c r="O44" i="30"/>
  <c r="O45" i="30"/>
  <c r="O46" i="30"/>
  <c r="O47" i="30"/>
  <c r="O48" i="30"/>
  <c r="O49" i="30"/>
  <c r="O50" i="30"/>
  <c r="O8" i="30"/>
  <c r="A9" i="30"/>
  <c r="B9" i="30"/>
  <c r="C9" i="30"/>
  <c r="D9" i="30"/>
  <c r="A10" i="30"/>
  <c r="B10" i="30"/>
  <c r="C10" i="30"/>
  <c r="D10" i="30"/>
  <c r="A11" i="30"/>
  <c r="B11" i="30"/>
  <c r="C11" i="30"/>
  <c r="D11" i="30"/>
  <c r="A12" i="30"/>
  <c r="C12" i="30"/>
  <c r="D12" i="30"/>
  <c r="A13" i="30"/>
  <c r="B13" i="30"/>
  <c r="C13" i="30"/>
  <c r="D13" i="30"/>
  <c r="A14" i="30"/>
  <c r="B14" i="30"/>
  <c r="C14" i="30"/>
  <c r="D14" i="30"/>
  <c r="A15" i="30"/>
  <c r="B15" i="30"/>
  <c r="C15" i="30"/>
  <c r="D15" i="30"/>
  <c r="A16" i="30"/>
  <c r="B16" i="30"/>
  <c r="C16" i="30"/>
  <c r="D16" i="30"/>
  <c r="A17" i="30"/>
  <c r="B17" i="30"/>
  <c r="C17" i="30"/>
  <c r="D17" i="30"/>
  <c r="A18" i="30"/>
  <c r="B18" i="30"/>
  <c r="C18" i="30"/>
  <c r="D18" i="30"/>
  <c r="A19" i="30"/>
  <c r="B19" i="30"/>
  <c r="C19" i="30"/>
  <c r="D8" i="30"/>
  <c r="B8" i="30"/>
  <c r="C8" i="30"/>
  <c r="A8" i="30"/>
  <c r="I15" i="30"/>
  <c r="K19" i="30"/>
  <c r="I10" i="30"/>
  <c r="M9" i="30"/>
  <c r="I9" i="30"/>
  <c r="A6" i="10"/>
  <c r="B38" i="10"/>
  <c r="A39" i="10"/>
  <c r="A40" i="10"/>
  <c r="B43" i="10"/>
  <c r="B24" i="10"/>
  <c r="A25" i="10"/>
  <c r="B25" i="10"/>
  <c r="B32" i="10"/>
  <c r="A33" i="10"/>
  <c r="B33" i="10"/>
  <c r="B15" i="10"/>
  <c r="A16" i="10"/>
  <c r="B16" i="10"/>
  <c r="A13" i="10"/>
  <c r="B13" i="10"/>
  <c r="A14" i="10"/>
  <c r="A66" i="10"/>
  <c r="B55" i="10"/>
  <c r="I13" i="15"/>
  <c r="E91" i="28"/>
  <c r="C47" i="15"/>
  <c r="E35" i="28"/>
  <c r="E58" i="28"/>
  <c r="E51" i="28"/>
  <c r="E23" i="28"/>
  <c r="C75" i="28"/>
  <c r="H47" i="15"/>
  <c r="E59" i="28"/>
  <c r="E60" i="28"/>
  <c r="J9" i="15"/>
  <c r="C10" i="10"/>
  <c r="D10" i="10" s="1"/>
  <c r="E10" i="28"/>
  <c r="E11" i="28"/>
  <c r="E52" i="28"/>
  <c r="L61" i="28"/>
  <c r="E56" i="28"/>
  <c r="E80" i="28"/>
  <c r="E45" i="28"/>
  <c r="D37" i="28"/>
  <c r="D36" i="28" s="1"/>
  <c r="E57" i="28"/>
  <c r="E33" i="28"/>
  <c r="L62" i="28"/>
  <c r="J27" i="15"/>
  <c r="C27" i="10" s="1"/>
  <c r="E25" i="28"/>
  <c r="G36" i="15"/>
  <c r="E28" i="28"/>
  <c r="E27" i="28"/>
  <c r="E66" i="28"/>
  <c r="I46" i="15"/>
  <c r="J46" i="15"/>
  <c r="C46" i="10" s="1"/>
  <c r="D61" i="28"/>
  <c r="E38" i="28"/>
  <c r="C32" i="15"/>
  <c r="H78" i="28"/>
  <c r="L88" i="28"/>
  <c r="C65" i="28"/>
  <c r="E20" i="28"/>
  <c r="I14" i="30"/>
  <c r="D65" i="28"/>
  <c r="C62" i="28"/>
  <c r="E50" i="30"/>
  <c r="E30" i="30"/>
  <c r="G16" i="15"/>
  <c r="B118" i="37"/>
  <c r="E9" i="30"/>
  <c r="D92" i="28"/>
  <c r="E31" i="30"/>
  <c r="E11" i="30"/>
  <c r="H32" i="15"/>
  <c r="M48" i="30"/>
  <c r="E48" i="30"/>
  <c r="C17" i="28"/>
  <c r="C88" i="28" s="1"/>
  <c r="C32" i="28"/>
  <c r="I34" i="30"/>
  <c r="I32" i="30"/>
  <c r="E47" i="30"/>
  <c r="K30" i="30"/>
  <c r="M44" i="30"/>
  <c r="I14" i="28"/>
  <c r="M14" i="30"/>
  <c r="C68" i="28"/>
  <c r="C36" i="15"/>
  <c r="M31" i="30"/>
  <c r="C63" i="28"/>
  <c r="B11" i="37"/>
  <c r="B104" i="37" s="1"/>
  <c r="B158" i="37" s="1"/>
  <c r="B120" i="37"/>
  <c r="B119" i="37"/>
  <c r="B126" i="37"/>
  <c r="B128" i="37" s="1"/>
  <c r="B138" i="37" l="1"/>
  <c r="B137" i="37"/>
  <c r="C126" i="37"/>
  <c r="C120" i="37"/>
  <c r="C119" i="37"/>
  <c r="K51" i="30"/>
  <c r="B74" i="37"/>
  <c r="I51" i="30"/>
  <c r="B82" i="37"/>
  <c r="B83" i="37" s="1"/>
  <c r="B210" i="37"/>
  <c r="C83" i="37"/>
  <c r="C74" i="37"/>
  <c r="C210" i="37"/>
  <c r="D210" i="37" s="1"/>
  <c r="M12" i="30"/>
  <c r="E16" i="28"/>
  <c r="E17" i="28" s="1"/>
  <c r="E34" i="28"/>
  <c r="E32" i="28" s="1"/>
  <c r="E90" i="28"/>
  <c r="E92" i="28" s="1"/>
  <c r="M43" i="30"/>
  <c r="E72" i="28"/>
  <c r="E82" i="28"/>
  <c r="C78" i="28"/>
  <c r="E29" i="30"/>
  <c r="E19" i="28"/>
  <c r="E49" i="30"/>
  <c r="C61" i="28"/>
  <c r="E84" i="28"/>
  <c r="E86" i="28" s="1"/>
  <c r="K11" i="30"/>
  <c r="E35" i="30"/>
  <c r="E45" i="30"/>
  <c r="I33" i="30"/>
  <c r="E12" i="30"/>
  <c r="F45" i="15"/>
  <c r="F47" i="15" s="1"/>
  <c r="C26" i="28"/>
  <c r="L37" i="28"/>
  <c r="L36" i="28" s="1"/>
  <c r="I23" i="15" s="1"/>
  <c r="E47" i="28"/>
  <c r="M29" i="30"/>
  <c r="E12" i="28"/>
  <c r="E14" i="28" s="1"/>
  <c r="J10" i="15"/>
  <c r="C11" i="10" s="1"/>
  <c r="D11" i="10" s="1"/>
  <c r="I32" i="28"/>
  <c r="F22" i="15" s="1"/>
  <c r="J22" i="15" s="1"/>
  <c r="C22" i="10" s="1"/>
  <c r="D22" i="10" s="1"/>
  <c r="I63" i="28"/>
  <c r="F34" i="15" s="1"/>
  <c r="J34" i="15" s="1"/>
  <c r="K49" i="30"/>
  <c r="E8" i="30"/>
  <c r="K23" i="30"/>
  <c r="G11" i="15"/>
  <c r="E53" i="28"/>
  <c r="E62" i="28" s="1"/>
  <c r="L68" i="28"/>
  <c r="D26" i="28"/>
  <c r="D41" i="28" s="1"/>
  <c r="D87" i="28" s="1"/>
  <c r="D93" i="28" s="1"/>
  <c r="K18" i="30"/>
  <c r="G41" i="28"/>
  <c r="L32" i="28"/>
  <c r="I22" i="15" s="1"/>
  <c r="D206" i="37"/>
  <c r="I8" i="30"/>
  <c r="C124" i="37"/>
  <c r="E61" i="28"/>
  <c r="F55" i="10"/>
  <c r="F60" i="10" s="1"/>
  <c r="D62" i="28"/>
  <c r="C37" i="28"/>
  <c r="C36" i="28" s="1"/>
  <c r="I61" i="28"/>
  <c r="E65" i="28"/>
  <c r="B132" i="37"/>
  <c r="F51" i="30"/>
  <c r="K53" i="30" s="1"/>
  <c r="K8" i="30"/>
  <c r="J55" i="10"/>
  <c r="J60" i="10" s="1"/>
  <c r="C74" i="10"/>
  <c r="E77" i="28"/>
  <c r="G78" i="28"/>
  <c r="E16" i="30"/>
  <c r="G37" i="15"/>
  <c r="G40" i="15" s="1"/>
  <c r="L26" i="28"/>
  <c r="I20" i="15" s="1"/>
  <c r="J20" i="15" s="1"/>
  <c r="C20" i="10" s="1"/>
  <c r="D20" i="10" s="1"/>
  <c r="J26" i="15"/>
  <c r="C26" i="10" s="1"/>
  <c r="D26" i="10" s="1"/>
  <c r="B127" i="37"/>
  <c r="E27" i="30"/>
  <c r="I88" i="28"/>
  <c r="C134" i="37"/>
  <c r="C136" i="37" s="1"/>
  <c r="D75" i="28"/>
  <c r="D78" i="28" s="1"/>
  <c r="G55" i="10"/>
  <c r="G60" i="10" s="1"/>
  <c r="J17" i="15"/>
  <c r="C18" i="10" s="1"/>
  <c r="D18" i="10" s="1"/>
  <c r="J39" i="15"/>
  <c r="C37" i="10" s="1"/>
  <c r="E21" i="28"/>
  <c r="I36" i="28"/>
  <c r="F23" i="15" s="1"/>
  <c r="E74" i="28"/>
  <c r="I11" i="15"/>
  <c r="E44" i="28"/>
  <c r="E24" i="28"/>
  <c r="L63" i="28"/>
  <c r="I34" i="15" s="1"/>
  <c r="M27" i="30"/>
  <c r="D63" i="28"/>
  <c r="E38" i="30"/>
  <c r="H55" i="10"/>
  <c r="H60" i="10" s="1"/>
  <c r="C84" i="10"/>
  <c r="C71" i="10"/>
  <c r="I55" i="10"/>
  <c r="I60" i="10" s="1"/>
  <c r="H49" i="15"/>
  <c r="I14" i="15"/>
  <c r="J14" i="15" s="1"/>
  <c r="C15" i="10" s="1"/>
  <c r="D15" i="10" s="1"/>
  <c r="K41" i="28"/>
  <c r="H23" i="15"/>
  <c r="J45" i="15"/>
  <c r="I47" i="15"/>
  <c r="E26" i="28"/>
  <c r="E68" i="28"/>
  <c r="E78" i="28" s="1"/>
  <c r="E88" i="28"/>
  <c r="B45" i="10"/>
  <c r="A38" i="35"/>
  <c r="E75" i="28"/>
  <c r="J7" i="15"/>
  <c r="F11" i="15"/>
  <c r="J41" i="28"/>
  <c r="J87" i="28" s="1"/>
  <c r="J93" i="28" s="1"/>
  <c r="G23" i="15"/>
  <c r="G24" i="15" s="1"/>
  <c r="I40" i="15"/>
  <c r="L78" i="28"/>
  <c r="I37" i="15"/>
  <c r="J37" i="15" s="1"/>
  <c r="C35" i="10" s="1"/>
  <c r="D35" i="10" s="1"/>
  <c r="G87" i="28"/>
  <c r="G93" i="28" s="1"/>
  <c r="D23" i="15"/>
  <c r="D24" i="15" s="1"/>
  <c r="D33" i="15" s="1"/>
  <c r="H41" i="28"/>
  <c r="H87" i="28" s="1"/>
  <c r="H93" i="28" s="1"/>
  <c r="F36" i="15"/>
  <c r="J36" i="15" s="1"/>
  <c r="C34" i="10" s="1"/>
  <c r="D34" i="10" s="1"/>
  <c r="I78" i="28"/>
  <c r="J19" i="15"/>
  <c r="H24" i="15"/>
  <c r="H33" i="15" s="1"/>
  <c r="L41" i="28"/>
  <c r="L87" i="28" s="1"/>
  <c r="L93" i="28" s="1"/>
  <c r="I16" i="15"/>
  <c r="I24" i="15" s="1"/>
  <c r="I33" i="15" s="1"/>
  <c r="J23" i="15"/>
  <c r="C23" i="10" s="1"/>
  <c r="D23" i="10" s="1"/>
  <c r="E29" i="28"/>
  <c r="E48" i="28"/>
  <c r="E63" i="28" s="1"/>
  <c r="J42" i="15"/>
  <c r="D32" i="15"/>
  <c r="K78" i="28"/>
  <c r="F28" i="15"/>
  <c r="C16" i="15"/>
  <c r="C24" i="15" s="1"/>
  <c r="C33" i="15" s="1"/>
  <c r="E39" i="28"/>
  <c r="E37" i="28" s="1"/>
  <c r="E36" i="28" s="1"/>
  <c r="C37" i="15"/>
  <c r="C40" i="15" s="1"/>
  <c r="C19" i="28"/>
  <c r="C41" i="28" s="1"/>
  <c r="C87" i="28" s="1"/>
  <c r="C93" i="28" s="1"/>
  <c r="I19" i="28"/>
  <c r="E55" i="10"/>
  <c r="B46" i="10"/>
  <c r="A39" i="35"/>
  <c r="M53" i="30" l="1"/>
  <c r="I49" i="15"/>
  <c r="M51" i="30"/>
  <c r="E41" i="28"/>
  <c r="E87" i="28" s="1"/>
  <c r="E93" i="28" s="1"/>
  <c r="I53" i="30"/>
  <c r="H53" i="30" s="1"/>
  <c r="C138" i="37"/>
  <c r="C137" i="37"/>
  <c r="C127" i="37"/>
  <c r="C128" i="37"/>
  <c r="E51" i="30"/>
  <c r="C61" i="10"/>
  <c r="D61" i="10" s="1"/>
  <c r="C57" i="15"/>
  <c r="G33" i="15"/>
  <c r="G49" i="15"/>
  <c r="C49" i="15"/>
  <c r="F40" i="15"/>
  <c r="J47" i="15"/>
  <c r="C45" i="10"/>
  <c r="D45" i="10" s="1"/>
  <c r="C54" i="15"/>
  <c r="C58" i="15"/>
  <c r="C40" i="10"/>
  <c r="D40" i="10" s="1"/>
  <c r="J43" i="15"/>
  <c r="C43" i="10" s="1"/>
  <c r="D43" i="10" s="1"/>
  <c r="F16" i="15"/>
  <c r="I41" i="28"/>
  <c r="I87" i="28" s="1"/>
  <c r="I93" i="28" s="1"/>
  <c r="C8" i="10"/>
  <c r="D8" i="10" s="1"/>
  <c r="J11" i="15"/>
  <c r="C12" i="10" s="1"/>
  <c r="D12" i="10" s="1"/>
  <c r="F32" i="15"/>
  <c r="J28" i="15"/>
  <c r="K87" i="28"/>
  <c r="K93" i="28" s="1"/>
  <c r="D49" i="15"/>
  <c r="E60" i="10"/>
  <c r="C64" i="10" l="1"/>
  <c r="C56" i="15"/>
  <c r="C62" i="10" s="1"/>
  <c r="D62" i="10" s="1"/>
  <c r="C63" i="10"/>
  <c r="J16" i="15"/>
  <c r="F24" i="15"/>
  <c r="F33" i="15" s="1"/>
  <c r="J33" i="15" s="1"/>
  <c r="J32" i="15"/>
  <c r="C32" i="10" s="1"/>
  <c r="D32" i="10" s="1"/>
  <c r="C28" i="10"/>
  <c r="J40" i="15"/>
  <c r="C38" i="10" s="1"/>
  <c r="D38" i="10" s="1"/>
  <c r="F49" i="15"/>
  <c r="C54" i="10"/>
  <c r="D54" i="10" s="1"/>
  <c r="C47" i="10"/>
  <c r="D47" i="10" s="1"/>
  <c r="J24" i="15" l="1"/>
  <c r="C17" i="10"/>
  <c r="D17" i="10" s="1"/>
  <c r="C24" i="10" l="1"/>
  <c r="D24" i="10" s="1"/>
  <c r="J49" i="15"/>
  <c r="C55" i="10" l="1"/>
  <c r="D55" i="10" s="1"/>
  <c r="C53" i="15"/>
  <c r="C59" i="15" l="1"/>
  <c r="C55" i="15"/>
  <c r="D52" i="15" s="1"/>
  <c r="C60" i="10"/>
  <c r="D60" i="10" s="1"/>
  <c r="C66" i="10" l="1"/>
  <c r="D66" i="10" s="1"/>
  <c r="C65" i="10"/>
</calcChain>
</file>

<file path=xl/sharedStrings.xml><?xml version="1.0" encoding="utf-8"?>
<sst xmlns="http://schemas.openxmlformats.org/spreadsheetml/2006/main" count="698" uniqueCount="572">
  <si>
    <t>Imprumuturi bancare</t>
  </si>
  <si>
    <t>Rambursare imprumut bancar</t>
  </si>
  <si>
    <t xml:space="preserve">Dobanzi </t>
  </si>
  <si>
    <t>Rambursare imprumut (incl.dobanzi)</t>
  </si>
  <si>
    <t>TOTAL</t>
  </si>
  <si>
    <t>RAMBURSARE CREDIT
se va completa cu informatii obtinute de la banca finantatoare</t>
  </si>
  <si>
    <t>Nr. crt</t>
  </si>
  <si>
    <t>Denumirea capitolelor şi subcapitolelor</t>
  </si>
  <si>
    <t>Cheltuieli eligibile</t>
  </si>
  <si>
    <t>Cheltuieli neeligibile</t>
  </si>
  <si>
    <t>1.2</t>
  </si>
  <si>
    <t>Amenajarea terenului</t>
  </si>
  <si>
    <t>TOTAL CAPITOL 1</t>
  </si>
  <si>
    <t>2.1</t>
  </si>
  <si>
    <t> TOTAL CAPITOL 2</t>
  </si>
  <si>
    <t>TOTAL CAPITOL 4</t>
  </si>
  <si>
    <t>III</t>
  </si>
  <si>
    <t>TOTAL GENERAL</t>
  </si>
  <si>
    <t>SURSE DE FINANŢARE</t>
  </si>
  <si>
    <t>I</t>
  </si>
  <si>
    <t>Valoarea totală a cererii de finantare, din care :</t>
  </si>
  <si>
    <t xml:space="preserve">Valoarea totala eligibilă </t>
  </si>
  <si>
    <t>II</t>
  </si>
  <si>
    <t>Contribuţia proprie, din care :</t>
  </si>
  <si>
    <t xml:space="preserve">Contribuţia solicitantului la cheltuieli eligibile </t>
  </si>
  <si>
    <t>ASISTENŢĂ FINANCIARĂ NERAMBURSABILĂ SOLICITATĂ</t>
  </si>
  <si>
    <t>an 1</t>
  </si>
  <si>
    <t>an 2</t>
  </si>
  <si>
    <t>an 3</t>
  </si>
  <si>
    <t>an 4</t>
  </si>
  <si>
    <t>Implementare</t>
  </si>
  <si>
    <t>TOTAL CAPITOL 5</t>
  </si>
  <si>
    <t>TOTAL CAPITOL 6</t>
  </si>
  <si>
    <t>CAP. 1</t>
  </si>
  <si>
    <t>CAP. 2</t>
  </si>
  <si>
    <t>CAP. 3</t>
  </si>
  <si>
    <t>Cheltuieli pentru proiectare și asistență tehnică</t>
  </si>
  <si>
    <t>CAP. 4</t>
  </si>
  <si>
    <t>Cheltuieli pentru investiţia de bază</t>
  </si>
  <si>
    <t>CAP. 5</t>
  </si>
  <si>
    <t>Alte cheltuieli</t>
  </si>
  <si>
    <t>CAP. 6</t>
  </si>
  <si>
    <t>6.1</t>
  </si>
  <si>
    <t>Denumire</t>
  </si>
  <si>
    <t>Valoare (lei)</t>
  </si>
  <si>
    <t>Total eligibil</t>
  </si>
  <si>
    <t>Total neeligibil</t>
  </si>
  <si>
    <t>Nr crt</t>
  </si>
  <si>
    <t>Buget cerere</t>
  </si>
  <si>
    <t>Total ani</t>
  </si>
  <si>
    <t>Contribuţia proprie totală (la cheltuieli eligibile și neeligibile), asigurată din:</t>
  </si>
  <si>
    <t>Total</t>
  </si>
  <si>
    <t>I.a.</t>
  </si>
  <si>
    <t>I.b.</t>
  </si>
  <si>
    <t>II.a.</t>
  </si>
  <si>
    <t>II.b.</t>
  </si>
  <si>
    <t>Capitol</t>
  </si>
  <si>
    <t>SURSE DE FINANTARE</t>
  </si>
  <si>
    <t xml:space="preserve">   - Surse proprii</t>
  </si>
  <si>
    <t xml:space="preserve">   - Imprumuturi bancare / surse imprumutate</t>
  </si>
  <si>
    <t>Contribuţia solicitantului la cheltuieli neeligibile, inclusiv TVA aferenta</t>
  </si>
  <si>
    <t>Valoarea totala neeligibilă, inclusiv TVA aferenta</t>
  </si>
  <si>
    <t>an 5</t>
  </si>
  <si>
    <t>an 6</t>
  </si>
  <si>
    <t>an 7</t>
  </si>
  <si>
    <t>an 8</t>
  </si>
  <si>
    <t>Valoarea totală a cererii de finantare, din care:</t>
  </si>
  <si>
    <t>TVA eligibil</t>
  </si>
  <si>
    <t>Valoare TVA neeligibil</t>
  </si>
  <si>
    <t>Cheltuieli eligibile, fără TVA</t>
  </si>
  <si>
    <t>TVA nerecuperabilă, aferentă cheltuielilor eligibile</t>
  </si>
  <si>
    <t>Cheltuieli neeligibile, fără TVA</t>
  </si>
  <si>
    <t>TVA aferentă cheltuielilor neeligibile, și TVA recuperabilă aferentă cheltuielilor eligibile</t>
  </si>
  <si>
    <t>Cantitate</t>
  </si>
  <si>
    <t>DEVIZ GENERAL</t>
  </si>
  <si>
    <t>al obiectivului de investiţii</t>
  </si>
  <si>
    <t>(denumirea obiectivului de investiţii)</t>
  </si>
  <si>
    <t>Nr. crt.</t>
  </si>
  <si>
    <t>Denumirea capitolelor şi subcapitolelor de cheltuieli</t>
  </si>
  <si>
    <t>Valoare fără TVA</t>
  </si>
  <si>
    <t>TVA</t>
  </si>
  <si>
    <t>Valoare cu TVA</t>
  </si>
  <si>
    <t>lei</t>
  </si>
  <si>
    <t>1</t>
  </si>
  <si>
    <t>2</t>
  </si>
  <si>
    <t>3</t>
  </si>
  <si>
    <t>4</t>
  </si>
  <si>
    <t>5</t>
  </si>
  <si>
    <t>CAPITOLUL 1 Cheltuieli pentru obţinerea şi amenajarea terenului</t>
  </si>
  <si>
    <t>Obţinerea terenului</t>
  </si>
  <si>
    <t>1.3</t>
  </si>
  <si>
    <t>Amenajări pentru protecţia mediului şi aducerea terenului la starea iniţială</t>
  </si>
  <si>
    <t>1.4</t>
  </si>
  <si>
    <t>Cheltuieli pentru relocarea/protecţia utilităţilor</t>
  </si>
  <si>
    <t>Total capitol 1</t>
  </si>
  <si>
    <t>CAPITOLUL 2 Cheltuieli pentru asigurarea utilităţilor necesare obiectivului de investiţii</t>
  </si>
  <si>
    <t>Total capitol 2</t>
  </si>
  <si>
    <t>Studii</t>
  </si>
  <si>
    <t>Proiectare</t>
  </si>
  <si>
    <t>Consultanţă</t>
  </si>
  <si>
    <t>Asistenţă tehnică</t>
  </si>
  <si>
    <t>Total capitol 3</t>
  </si>
  <si>
    <t>Total capitol 4</t>
  </si>
  <si>
    <t>Organizare de şantier</t>
  </si>
  <si>
    <t>Comisioane, cote, taxe, costul creditului</t>
  </si>
  <si>
    <t>Cheltuieli diverse şi neprevăzute</t>
  </si>
  <si>
    <t>Cheltuieli pentru informare şi publicitate</t>
  </si>
  <si>
    <t>Total capitol 5</t>
  </si>
  <si>
    <t>Total capitol 6</t>
  </si>
  <si>
    <t>Anexa 3 – Bugetul proiectului</t>
  </si>
  <si>
    <t>Activitate</t>
  </si>
  <si>
    <t>Subactivitate</t>
  </si>
  <si>
    <t>Categorie</t>
  </si>
  <si>
    <t>Cheltuială</t>
  </si>
  <si>
    <t>Valoare totală</t>
  </si>
  <si>
    <t>Valoare totală       eligibilă</t>
  </si>
  <si>
    <t>Valoare totală publică</t>
  </si>
  <si>
    <t>Valoare eligibilă nerambursabilă din FEDR</t>
  </si>
  <si>
    <t>Valoare eligibilă nerambursabilă din bugetul naţional</t>
  </si>
  <si>
    <t>Valoarea cofinanţării eligibile a Beneficiarului</t>
  </si>
  <si>
    <t>Valoare neeligibilă inclusiv TVA</t>
  </si>
  <si>
    <t>(lei)</t>
  </si>
  <si>
    <t>%</t>
  </si>
  <si>
    <t>*) media intensităţii interventiei tuturor activităţilor/subactivităţilor inclusiv pe surse</t>
  </si>
  <si>
    <t>Nr.crt.</t>
  </si>
  <si>
    <t>Componenta</t>
  </si>
  <si>
    <t>Companie</t>
  </si>
  <si>
    <t>Tip cheltuială</t>
  </si>
  <si>
    <t>Achiziţia</t>
  </si>
  <si>
    <t>Id linie bugetară</t>
  </si>
  <si>
    <t>Produs/Serviciu</t>
  </si>
  <si>
    <t>U.M.</t>
  </si>
  <si>
    <t>Preţ unitar (fără TVA) [LEI]</t>
  </si>
  <si>
    <t>Valoare totală fără TVA</t>
  </si>
  <si>
    <t>Procent valoare TVA</t>
  </si>
  <si>
    <t>Valoare TVA</t>
  </si>
  <si>
    <t>Cheltuieli eligibile fără TVA</t>
  </si>
  <si>
    <t>Cheltuieli neeligibile fără TVA</t>
  </si>
  <si>
    <t>TVA neeligibil</t>
  </si>
  <si>
    <t>Total cheltuieli eligibile</t>
  </si>
  <si>
    <t>Public [LEI]</t>
  </si>
  <si>
    <t>Contribuţie proprie eligibilă</t>
  </si>
  <si>
    <t>Nerambursabil</t>
  </si>
  <si>
    <t>Buget UE</t>
  </si>
  <si>
    <t>Buget de stat</t>
  </si>
  <si>
    <t>Ajutor de stat</t>
  </si>
  <si>
    <t>Subcategorie ajutor de stat</t>
  </si>
  <si>
    <t>Furnizat</t>
  </si>
  <si>
    <t>Cofinanțare YEI</t>
  </si>
  <si>
    <t>Referință document justificativ</t>
  </si>
  <si>
    <t>Justificare</t>
  </si>
  <si>
    <t>Cheltuieli pentru asigurarea utilităţilor necesare obiectivului de investiţii</t>
  </si>
  <si>
    <t>Alte studii specifice</t>
  </si>
  <si>
    <t>Dirigenţie de şantier</t>
  </si>
  <si>
    <t>Cota aferentă Casei Sociale a Constructorilor - CSC</t>
  </si>
  <si>
    <t>1.2.</t>
  </si>
  <si>
    <t>1.3.</t>
  </si>
  <si>
    <t>4.2.</t>
  </si>
  <si>
    <t>1.4.</t>
  </si>
  <si>
    <t>4.3.</t>
  </si>
  <si>
    <t>COD SMIS</t>
  </si>
  <si>
    <t>Data estimata pentru semnarea contractului de finantare</t>
  </si>
  <si>
    <t>Perioada de realizare a activitatilor dupa semnarea contractului de finantare (luni)</t>
  </si>
  <si>
    <t>an 11</t>
  </si>
  <si>
    <t>an 12</t>
  </si>
  <si>
    <t>an 13</t>
  </si>
  <si>
    <t>an 14</t>
  </si>
  <si>
    <t>an 15</t>
  </si>
  <si>
    <t>an 16</t>
  </si>
  <si>
    <t>an 17</t>
  </si>
  <si>
    <t>an 18</t>
  </si>
  <si>
    <t>an 19</t>
  </si>
  <si>
    <t>an 20</t>
  </si>
  <si>
    <t>an 21</t>
  </si>
  <si>
    <t>an 22</t>
  </si>
  <si>
    <t>an 23</t>
  </si>
  <si>
    <t>an 24</t>
  </si>
  <si>
    <t>an 25</t>
  </si>
  <si>
    <t>SOLICITANT</t>
  </si>
  <si>
    <t>DENUMIRE PROIECT</t>
  </si>
  <si>
    <t>Curs INFOREURO</t>
  </si>
  <si>
    <t>Completați celulele cu informatiile solicitate</t>
  </si>
  <si>
    <t>Valoare fără TVA eligibila</t>
  </si>
  <si>
    <t>Valoare fără TVA neeligibila</t>
  </si>
  <si>
    <t>Valoare cu TVA eligiblia (valoare totala eligiblia</t>
  </si>
  <si>
    <t>Valoare cu TVA neeligiblia (valoare totala neeligiblia</t>
  </si>
  <si>
    <t xml:space="preserve"> Studii de teren</t>
  </si>
  <si>
    <t xml:space="preserve"> Studiu de fezabilitate/documentaţie de avizare a lucrărilor de intervenţii şi deviz general</t>
  </si>
  <si>
    <t>Proiect tehnic şi detalii de execuţie</t>
  </si>
  <si>
    <t>Asistenţă tehnică din partea proiectantului</t>
  </si>
  <si>
    <t>Cheltuieli conexe organizării şantierului</t>
  </si>
  <si>
    <t>Categorie MySmis</t>
  </si>
  <si>
    <t>Subcategorie MySmis</t>
  </si>
  <si>
    <t>CAPITOLUL 6 Cheltuielile cu activitatea de audit financiar extern</t>
  </si>
  <si>
    <t>Cheltuielile cu activitatea de audit financiar extern</t>
  </si>
  <si>
    <t>3.1.</t>
  </si>
  <si>
    <t>Taxe pentru acorduri, avize conforme şi autorizaţia de construire/desfiinţare</t>
  </si>
  <si>
    <t>Raport privind impactul asupra mediului</t>
  </si>
  <si>
    <t>Documentaţii-suport şi cheltuieli pentru obţinerea de avize, acorduri şi autorizaţii</t>
  </si>
  <si>
    <t xml:space="preserve"> Documentaţiile tehnice necesare în vederea obţinerii avizelor/acordurilor/autorizaţiilor</t>
  </si>
  <si>
    <t>Verificarea tehnică de calitate a proiectului tehnic şi a detaliilor de execuţie</t>
  </si>
  <si>
    <t xml:space="preserve"> Lucrări de construcţii şi instalaţii aferente organizării de şantier</t>
  </si>
  <si>
    <t>Comisioanele şi dobânzile aferente creditului băncii finanţatoare</t>
  </si>
  <si>
    <t>Cota aferentă ISC pentru controlul calităţii lucrărilor de construcţii</t>
  </si>
  <si>
    <t>Cota aferentă ISC pentru controlul statului în amenajarea teritoriului, urbanism şi pentru autorizarea lucrărilor de construcţii</t>
  </si>
  <si>
    <t>4.1.</t>
  </si>
  <si>
    <t>5.1.</t>
  </si>
  <si>
    <t>6.1.</t>
  </si>
  <si>
    <t>7 - Planul investitional</t>
  </si>
  <si>
    <t>Introducerea datelor din bilant</t>
  </si>
  <si>
    <t>Introducerea datelor din situatiile financiare (bilant, cont de rezultate patrimonial)</t>
  </si>
  <si>
    <t>BILANT</t>
  </si>
  <si>
    <t>ACTIVE</t>
  </si>
  <si>
    <t>A.Active necurente</t>
  </si>
  <si>
    <t>1.Active fixe necorporale</t>
  </si>
  <si>
    <t>2.Instalaţii tehnice, mijloace de transport, animale, plantaţii, mobilier, aparatură birotică şi alte active corporale</t>
  </si>
  <si>
    <t>3. Terenuri şi clădiri</t>
  </si>
  <si>
    <t>4. Alte active nefinanciare</t>
  </si>
  <si>
    <t>5. Active financiare necurente (investiţii pe termen lung) peste un an, din care</t>
  </si>
  <si>
    <t xml:space="preserve">                  Titluri de participare </t>
  </si>
  <si>
    <t xml:space="preserve">6. Creante necurente – sume ce urmează a fi încasate după o perioada mai mare de un an,  din care:  </t>
  </si>
  <si>
    <t xml:space="preserve">                 Creante  comerciale necurente – sume ce urmează a fi încasate după o perioada mai mare de un an</t>
  </si>
  <si>
    <t>TOTAL ACTIVE NECURENTE</t>
  </si>
  <si>
    <t>B.Active curente</t>
  </si>
  <si>
    <t>1. Stocuri</t>
  </si>
  <si>
    <t>2. Creanţe curente – sume ce urmează a fi încasate într-o perioadă mai mică de un an-</t>
  </si>
  <si>
    <t xml:space="preserve">      Creanţe din operaţiuni comerciale, avansuri şi alte decontări, din care:</t>
  </si>
  <si>
    <t xml:space="preserve">               Creanţe comerciale şi avansuri, din care :</t>
  </si>
  <si>
    <t xml:space="preserve">                               Avansuri acordate </t>
  </si>
  <si>
    <t xml:space="preserve">               Creanţe bugetare, din care:</t>
  </si>
  <si>
    <t xml:space="preserve">                              Creanţele  bugetului general consolidat </t>
  </si>
  <si>
    <t xml:space="preserve">     Creanţe  din operaţiuni cu fonduri externe nerambursabile şi fonduri de la buget ,   din care:</t>
  </si>
  <si>
    <t xml:space="preserve">              Sume de primit de la Comisia Europeană / alti donatori </t>
  </si>
  <si>
    <t xml:space="preserve">     Împrumuturi pe termen scurt acordate </t>
  </si>
  <si>
    <t xml:space="preserve">3. Investiţii pe termen scurt </t>
  </si>
  <si>
    <t xml:space="preserve">4. Conturi la trezorerii şi instituţii de credit </t>
  </si>
  <si>
    <t xml:space="preserve">      Conturi la trezorerie, casa în lei </t>
  </si>
  <si>
    <t xml:space="preserve">      Dobândă de încasat, alte valori, avansuri de trezorerie </t>
  </si>
  <si>
    <t xml:space="preserve">      Depozite </t>
  </si>
  <si>
    <t xml:space="preserve">      Conturi la instituţii de credit, BNR, casă în valută  </t>
  </si>
  <si>
    <t xml:space="preserve">      Dobândă de încasat,  avansuri de trezorerie</t>
  </si>
  <si>
    <t xml:space="preserve">5. Conturi de disponibilităţi ale Trezoreriei Centrale şi ale trezoreriilor teritoriale  </t>
  </si>
  <si>
    <t xml:space="preserve">      Dobândă de încasat, alte valori, avansuri de trezorerie</t>
  </si>
  <si>
    <t xml:space="preserve">6. Cheltuieli în avans </t>
  </si>
  <si>
    <t>TOTAL ACTIVE CURENTE</t>
  </si>
  <si>
    <t>TOTAL ACTIVE</t>
  </si>
  <si>
    <t>C. Datorii necurente - sume ce urmeaza a fi platite dupa o perioada mai mare de un an</t>
  </si>
  <si>
    <t xml:space="preserve">      Datorii comerciale </t>
  </si>
  <si>
    <t xml:space="preserve">2. Împrumuturi pe termen lung     </t>
  </si>
  <si>
    <t xml:space="preserve">3. Provizioane  </t>
  </si>
  <si>
    <t>TOTAL DATORII NECURENTE</t>
  </si>
  <si>
    <t xml:space="preserve">     Datorii comerciale şi avansuri  , din care:</t>
  </si>
  <si>
    <t xml:space="preserve">          Avansuri  primite </t>
  </si>
  <si>
    <t xml:space="preserve">     Datoriile  instituţiilor publice către bugete </t>
  </si>
  <si>
    <t xml:space="preserve">     Contribuţii sociale    </t>
  </si>
  <si>
    <t xml:space="preserve">     Sume datorate bugetului din Fonduri externe nerambursabile </t>
  </si>
  <si>
    <t>3. Datorii din operaţiuni cu Fonduri externe nerambursabile şi fonduri de la buget, alte datorii către alte organisme internaţionale, din care:</t>
  </si>
  <si>
    <t xml:space="preserve">    Sume datorate Comisiei Europene / alti donatori </t>
  </si>
  <si>
    <t xml:space="preserve">4. Împrumuturi pe termen scurt - sume ce urmează a fi  plătite într-o perioadă de până la  un an  </t>
  </si>
  <si>
    <t xml:space="preserve">6. Salariile angajaţilor </t>
  </si>
  <si>
    <t xml:space="preserve">     Pensii, indemnizaţii de şomaj, burse </t>
  </si>
  <si>
    <t xml:space="preserve">8. Venituri în avans </t>
  </si>
  <si>
    <t xml:space="preserve">9. Provizioane   </t>
  </si>
  <si>
    <t>TOTAL DATORII CURENTE</t>
  </si>
  <si>
    <t xml:space="preserve">TOTAL DATORII </t>
  </si>
  <si>
    <t xml:space="preserve">ACTIVE NETE = TOTAL ACTIVE  – TOTAL DATORII = CAPITALURI PROPRII   </t>
  </si>
  <si>
    <t>E. CAPITALURI PROPRII</t>
  </si>
  <si>
    <t>2. Rezultatul reportat (sold creditor)</t>
  </si>
  <si>
    <t>3. Rezultatul reportat (sold debitor)</t>
  </si>
  <si>
    <t>4. Rezultatul patrimonial al exercitiului (sold creditor)</t>
  </si>
  <si>
    <t>5. Rezultatul patrimonial al exercitiului (sold debitor)</t>
  </si>
  <si>
    <t xml:space="preserve">TOTAL CAPITALURI PROPRII    </t>
  </si>
  <si>
    <t>TOTAL CAPITALURI PROPRII SI DATORII</t>
  </si>
  <si>
    <t>verificare Activ = Capitaluri + Datorii</t>
  </si>
  <si>
    <r>
      <t>5. Împrumuturi pe termen lung – sume ce urmează</t>
    </r>
    <r>
      <rPr>
        <sz val="9"/>
        <rFont val="Calibri"/>
        <family val="2"/>
        <scheme val="minor"/>
      </rPr>
      <t xml:space="preserve"> </t>
    </r>
    <r>
      <rPr>
        <b/>
        <sz val="9"/>
        <rFont val="Calibri"/>
        <family val="2"/>
        <scheme val="minor"/>
      </rPr>
      <t xml:space="preserve">a fi  plătite în cursul exerciţiului curent  </t>
    </r>
  </si>
  <si>
    <t>Introducerea datelor din contul de rezultate patrimonial</t>
  </si>
  <si>
    <t xml:space="preserve">VENITURI OPERATIONALE </t>
  </si>
  <si>
    <t xml:space="preserve">1. Venituri din impozite, taxe, contribuţii de asigurări şi alte venituri ale bugetelor </t>
  </si>
  <si>
    <t xml:space="preserve">2. Venituri din activităţi economice                                              </t>
  </si>
  <si>
    <t xml:space="preserve">3. Finantări, subvenţii, transferuri, alocaţii bugetare cu destinaţie specială </t>
  </si>
  <si>
    <t xml:space="preserve">4. Alte venituri operaţionale </t>
  </si>
  <si>
    <t xml:space="preserve">TOTAL VENITURI OPERAŢIONALE </t>
  </si>
  <si>
    <t>CHELTUIELI  OPERAŢIONALE</t>
  </si>
  <si>
    <t xml:space="preserve">1. Salariile şi contribuţiile sociale aferente angajaţilor </t>
  </si>
  <si>
    <t xml:space="preserve">2. Subventii şi transferuri </t>
  </si>
  <si>
    <t>3. Stocuri, consumabile, lucrări şi servicii executate de terţi</t>
  </si>
  <si>
    <t xml:space="preserve">4. Cheltuieli de capital, amortizări şi provizioane </t>
  </si>
  <si>
    <t>5. Alte cheltuieli operaţionale</t>
  </si>
  <si>
    <t>TOTAL CHELTUIELI OPERAŢIONALE</t>
  </si>
  <si>
    <t xml:space="preserve">REZULTATUL DIN ACTIVITATEA OPERAŢIONALĂ </t>
  </si>
  <si>
    <t xml:space="preserve"> -- EXCEDENT</t>
  </si>
  <si>
    <t xml:space="preserve"> -- DEFICIT</t>
  </si>
  <si>
    <t>VENITURI FINANCIARE</t>
  </si>
  <si>
    <t>CHELTUIELI FINANCIARE</t>
  </si>
  <si>
    <t>REZULTATUL DIN ACTIVITATEA FINANCIARĂ</t>
  </si>
  <si>
    <t xml:space="preserve">REZULTATUL DIN ACTIVITATEA CURENTĂ </t>
  </si>
  <si>
    <t>VENITURI EXTRAORDINARE</t>
  </si>
  <si>
    <t>CHELTUIELI  EXTRAORDINARE</t>
  </si>
  <si>
    <t xml:space="preserve">REZULTATUL DIN ACTIVITATEA EXTRAORDINARĂ </t>
  </si>
  <si>
    <t>VENITURI TOTALE</t>
  </si>
  <si>
    <t>CHELTUIELI TOTALE</t>
  </si>
  <si>
    <t xml:space="preserve">REZULTATUL PATRIMONIAL AL EXERCIŢIULUI </t>
  </si>
  <si>
    <t>INFORMATII SUPLIMENTARE</t>
  </si>
  <si>
    <t>Venituri totale programate</t>
  </si>
  <si>
    <t xml:space="preserve">Venituri totale incasate </t>
  </si>
  <si>
    <t>Venituri proprii programate</t>
  </si>
  <si>
    <t>Venituri proprii incasate</t>
  </si>
  <si>
    <t>Venituri curente programate</t>
  </si>
  <si>
    <t>Venituri curente incasate</t>
  </si>
  <si>
    <t>Venituri depersonalizate incasate</t>
  </si>
  <si>
    <t>Venituri proprii prevazute in lege diminuate cu veniturile din valorificarea unor bunuri</t>
  </si>
  <si>
    <t xml:space="preserve">Venituri proprii incasate inclusiv cote defalcate din impozitul pe venit </t>
  </si>
  <si>
    <t>Venituri proprii fiscale programate</t>
  </si>
  <si>
    <t>Venituri proprii fiscale incasate</t>
  </si>
  <si>
    <t>Venituri pentru investii incasate</t>
  </si>
  <si>
    <t>Numar locuitori</t>
  </si>
  <si>
    <t>Impozite pe proprietate incasate</t>
  </si>
  <si>
    <t>Impozite pe proprietate programate</t>
  </si>
  <si>
    <t>Incasari din surse primite de la bugetul de stat</t>
  </si>
  <si>
    <t>Venituri depersonalizate incasate (suma veniturilor proprii, inclusiv sume defalcate din TVA pentru echilibrarea bugetelor locale)</t>
  </si>
  <si>
    <t>Total plati (cheltuieli platite)</t>
  </si>
  <si>
    <t>Cheltuieli de capital</t>
  </si>
  <si>
    <t>Plati aferente ch de personal</t>
  </si>
  <si>
    <t>Plati de functionare</t>
  </si>
  <si>
    <t>Plati de dezvoltare</t>
  </si>
  <si>
    <t>Serviciului datoriei publice locale</t>
  </si>
  <si>
    <t>Grad de indatorare cf. HG 9 din 10 ianuarie 2007 (actualizată)</t>
  </si>
  <si>
    <t>Plati restante, dupa termen</t>
  </si>
  <si>
    <t xml:space="preserve"> &lt; 30 zile</t>
  </si>
  <si>
    <t xml:space="preserve"> 30-90 zile</t>
  </si>
  <si>
    <t xml:space="preserve"> 90-120 zile</t>
  </si>
  <si>
    <t xml:space="preserve"> &gt;120 zile</t>
  </si>
  <si>
    <t>Plati restante, dupa natura creditorului</t>
  </si>
  <si>
    <t>catre creditori din operatiuni comerciale (furnizori)</t>
  </si>
  <si>
    <t>catre salariati</t>
  </si>
  <si>
    <t xml:space="preserve"> -- din care &gt; 120 zile</t>
  </si>
  <si>
    <t>catre bugetul general consolidat</t>
  </si>
  <si>
    <t>imprumuturi nerambursate la scadenta</t>
  </si>
  <si>
    <t>dobanzi restante</t>
  </si>
  <si>
    <r>
      <t xml:space="preserve">1. Sume necurente- sume ce urmează a fi  plătite după o perioadă mai mare de un an </t>
    </r>
    <r>
      <rPr>
        <sz val="9"/>
        <rFont val="Calibri"/>
        <family val="2"/>
        <scheme val="minor"/>
      </rPr>
      <t>,  din care:</t>
    </r>
  </si>
  <si>
    <r>
      <t xml:space="preserve">D. DATORII CURENTE - sume ce urmează a fi plătite </t>
    </r>
    <r>
      <rPr>
        <b/>
        <i/>
        <sz val="9"/>
        <rFont val="Calibri"/>
        <family val="2"/>
        <scheme val="minor"/>
      </rPr>
      <t xml:space="preserve"> </t>
    </r>
    <r>
      <rPr>
        <b/>
        <sz val="9"/>
        <rFont val="Calibri"/>
        <family val="2"/>
        <scheme val="minor"/>
      </rPr>
      <t xml:space="preserve"> într-o perioadă de până la un an  </t>
    </r>
  </si>
  <si>
    <r>
      <t>1. Datorii comerciale,  avansuri şi alte decontări</t>
    </r>
    <r>
      <rPr>
        <sz val="9"/>
        <rFont val="Calibri"/>
        <family val="2"/>
        <scheme val="minor"/>
      </rPr>
      <t xml:space="preserve">  ,  din care:</t>
    </r>
  </si>
  <si>
    <r>
      <t xml:space="preserve">2. Datorii către bugete  </t>
    </r>
    <r>
      <rPr>
        <sz val="9"/>
        <rFont val="Calibri"/>
        <family val="2"/>
        <scheme val="minor"/>
      </rPr>
      <t>, din care:</t>
    </r>
  </si>
  <si>
    <r>
      <t>7. Alte drepturi cuvenite  altor categorii de persoane (pensii, indemnizaţii de şomaj, burse)</t>
    </r>
    <r>
      <rPr>
        <sz val="9"/>
        <rFont val="Calibri"/>
        <family val="2"/>
        <scheme val="minor"/>
      </rPr>
      <t>, din care:</t>
    </r>
  </si>
  <si>
    <r>
      <t xml:space="preserve">1. Rezerve, fonduri  </t>
    </r>
    <r>
      <rPr>
        <sz val="9"/>
        <rFont val="Calibri"/>
        <family val="2"/>
        <scheme val="minor"/>
      </rPr>
      <t xml:space="preserve"> </t>
    </r>
  </si>
  <si>
    <t>1- Date Proiect</t>
  </si>
  <si>
    <t>2- Situatii financiare</t>
  </si>
  <si>
    <t>3- Intreprindere in dificultate</t>
  </si>
  <si>
    <t>ATENTIE!  Foaia de lucru: 3-Export Smis se exportă din SMIS după completarea secțiunii Buget Activități si cheltuieli din cererea de finantare. Din secțiunea Buget-Activități si cheltuieli se apasă butonul verde EXPORT HL.SX.După deschiderea excelului, se aseaza cursorul in coltul din dreapta selectand foaia de lucru. Se copiaza si se Lipeste (PASTE) in foaia de lucru 3-Export SMIS</t>
  </si>
  <si>
    <t xml:space="preserve">Foaia de lucru 4-Buget SMIS este completată automat. </t>
  </si>
  <si>
    <t>Introducere:</t>
  </si>
  <si>
    <t>Datele se introduc numai in celulele marcate cu albastru;  datele se introduc in LEI. A nu se modifica formulele de calcul - acestea sunt calculate automat in urma introducerii datelor de intrare</t>
  </si>
  <si>
    <t>Valorile sunt preluate automat. Se va completa Contribuţia solicitantului la cheltuieli eligibile .</t>
  </si>
  <si>
    <t>Se introduc datele solicitate în conformitate cu Documentația tehnico economica-economica, inclusiv contractul de lucrări si actele adiționale, dacă este cazul (Devizul actualizat la momentul depunerii ererii de finantare). Se vor completa doar celulele evidentiate!</t>
  </si>
  <si>
    <t>7- Plan investitional</t>
  </si>
  <si>
    <t>peste 1 an</t>
  </si>
  <si>
    <t>fată de salariați</t>
  </si>
  <si>
    <t>către furnizori, creditorii din operații comerciale</t>
  </si>
  <si>
    <t xml:space="preserve">Cheltuieli eligibile pentru prezentul apel de proiecte
</t>
  </si>
  <si>
    <t>Cap. 1 - Cheltuieli pentru obţinerea şi amenajarea terenului</t>
  </si>
  <si>
    <t>Gorcea Monica</t>
  </si>
  <si>
    <t>Grad de finantare din veniturile proprii (Venituri proprii incasate inclusiv cote defalcate din impozitul pe venit / Venituri totale incasate)</t>
  </si>
  <si>
    <t>Grad de autofinantare (Venituri proprii incasate / Venituri totale incasate)</t>
  </si>
  <si>
    <t>Venituri proprii incasate per capital (Venituri proprii incasate inclusiv cote defalcate din impozitul pe venit/ Numar locuitori)</t>
  </si>
  <si>
    <t>Grad de dependenta fata de bugetul de stat (Incasari din surse primite de la bugetul de stat / Total incasari)</t>
  </si>
  <si>
    <t>Gradul de autonomie decizionala (Venituri depersonalizate incasate / Total incasari)</t>
  </si>
  <si>
    <t>Pondere venituri pentru investitii in venituri totale (Venituri pentru investitii incasate / Total venituri incasate)</t>
  </si>
  <si>
    <t>Ponderea cheltuielilor de capital in venituri proprii (Cheltuieli de capital / Venituri proprii incasate)</t>
  </si>
  <si>
    <t>Ponderea cheltuielilor de capital in total plati (Cheltuieli de capital / Total plati)</t>
  </si>
  <si>
    <t>Ponderea platilor de functionare in total plati (Plati de functionare / Total plati)</t>
  </si>
  <si>
    <t>Ponderea platilor de dezvoltare  in total plati (Plati de dezvoltare / Total plati)</t>
  </si>
  <si>
    <t>Cheltuieli cu dobanzile</t>
  </si>
  <si>
    <t>Cheltuielile cu amortizarea</t>
  </si>
  <si>
    <t>Foaia de lucru 3- Intreprindere in dificultate se completeaza automat.</t>
  </si>
  <si>
    <t>6- Detaliere Buget</t>
  </si>
  <si>
    <t xml:space="preserve">Foaia de lucru prezinta detalierea cheltuielilor in conformitate cu legislatia aplicabila si prevederile ghidului solicitantului. </t>
  </si>
  <si>
    <t>Nota: aceasta macheta se va completa pentru beneficiar, cu informatii din ultimele doua exericitii financiare)</t>
  </si>
  <si>
    <t>Atentie: introduceti date doar in celulele marcate cu culoarea albastra. Restul datelor sunt fie predefinite, fie generate automat.</t>
  </si>
  <si>
    <t xml:space="preserve">3.3. </t>
  </si>
  <si>
    <t>euro</t>
  </si>
  <si>
    <t>3- Buget Cerere SMIS</t>
  </si>
  <si>
    <t>4- Deviz</t>
  </si>
  <si>
    <t>5- Buget Cerere</t>
  </si>
  <si>
    <t>Introduceti in tabelul de mai jos informatiile solicitate, preluate din Contul de executie bugetara (indicatori financiari ANUALI)</t>
  </si>
  <si>
    <t>Anul depunerii cererii de finantare</t>
  </si>
  <si>
    <t xml:space="preserve">Completați celulele cu informatiile solicitate. </t>
  </si>
  <si>
    <t xml:space="preserve">Analiza indicatorilor  financiari </t>
  </si>
  <si>
    <t>Grad de realizare a veniturilor totale (Venituri totale incasate / Venituri totale programate)</t>
  </si>
  <si>
    <t>Grad de realizare a veniturilor proprii (Venituri proprii incasate / Venituri proprii programate)</t>
  </si>
  <si>
    <t>IC= (ISC+ISI)/2 unde ISC = venituri proprii/ venituri totale ; ISI=Cheltuieli de capital/Venituri Proprii</t>
  </si>
  <si>
    <t>Gradul total de indatorare (Datorii totale / Activ)</t>
  </si>
  <si>
    <t>Cheltuieli cu impozitele (acolo unde este cazul)</t>
  </si>
  <si>
    <t>Obsevatii</t>
  </si>
  <si>
    <t xml:space="preserve">Se  introduc datele din situatiile financiare ale solicitantului, pentru anii fiscali anteriori depunerii cererii de finantare  (Bilant, Contul de rezultate patrimonial , Contul de executie bugetara (Anexa Contul de execuţie a bugetului: venituri şi cheltuieli), Indicatori de executie bugetara ANUALI (conform Anexa nr. 2 la O.M.A.I-O.M.F.P nr. 244/2651/2010 “pentru aprobarea metodologiilor de aplicare a prevederilor art. 14 alin. (7, ale art. 57 alin. (2^1) si ale art. 76^1 alin. (1 lit. e) din Legea nr. 273/2006 privind finantele publice locale”), anexa nr. 1.3 la norme şi proceduri, Calculul gradului de îndatorare ). Unde N-1 este anul anterior depunerii cererii de finanare. </t>
  </si>
  <si>
    <t>Se va completa celula B18 cu data estimata pentru semnarea contractului de finantare. Data introdusa in celula trebuie sa fie in formatul dd.mm.yyyy.</t>
  </si>
  <si>
    <t>Completați proiectia financiara privind costurile investitiei pe anii de implementare (an 1…5), in functie de perioada de implementare a proiectului.</t>
  </si>
  <si>
    <t xml:space="preserve">Se va completa celula B17 cu anul depunerii cererii finantare. Data introdusa in celula trebuie sa fie in formatul yyyy. </t>
  </si>
  <si>
    <t>Se va completa celula B19 cu numarul de luni estimat pentru realizarea activitatilor proiectului.</t>
  </si>
  <si>
    <t>Completați proiectia financiara privind costurile investitiei pe anii de implementare (an 1…5), in functie de perioada de implementare a proiectului.
Coloana "Total ani" verifica suma costurilor anuale cu costul total al investitiei, conform bugetului. Mesajul "Eroare!" se va afisa daca suma valorilor aferente anilor 1...4 nu este egala cu valoarea din buget a respectivului cost (coloana "Buget cerere")</t>
  </si>
  <si>
    <t>ECHIPAMENTE/DOTĂRI/ ACTIVE CORPORALE</t>
  </si>
  <si>
    <t>1.1. Obţinerea terenului</t>
  </si>
  <si>
    <t>LUCRĂRI</t>
  </si>
  <si>
    <t>1.2. Amenajarea terenului</t>
  </si>
  <si>
    <t>1.3. Amenajări pentru protecţia mediului şi aducerea terenului la starea iniţială</t>
  </si>
  <si>
    <t>1.3. Amenajări pentru protecţia mediului şi aducerea terenului la starea iniţială -cuprinde cheltuielile efectuate pentru lucrări şi acţiuni de protecţia mediului, inclusiv pentru refacerea cadrului natural după terminarea lucrărilor, de exemplu:
a) plantare de copaci;
b) reamenajare spaţii verzi;
c) lucrări/acţiuni pentru protecţia mediului.</t>
  </si>
  <si>
    <t>1.4. Cheltuieli pentru relocarea/protecţia utilităţilor</t>
  </si>
  <si>
    <t>Cheltuieli pt asigurarea utilităţilor necesare obiectivului de investiții</t>
  </si>
  <si>
    <r>
      <t>1.4. Cheltuieli pentru relocarea/protecţia utilităţilor (</t>
    </r>
    <r>
      <rPr>
        <b/>
        <sz val="9"/>
        <rFont val="Calibri"/>
        <family val="2"/>
        <charset val="238"/>
        <scheme val="minor"/>
      </rPr>
      <t>devieri reţele de utilităţi din amplasament)</t>
    </r>
    <r>
      <rPr>
        <sz val="9"/>
        <rFont val="Calibri"/>
        <family val="2"/>
        <scheme val="minor"/>
      </rPr>
      <t>, precum: 
- apă, canal, energie electrică, gaz, telecomunicații etc 
- inclusiv cheltuielile de relocare realizate în baza contractelor încheiate cu distribuitorii de utilități publice, în conformitate cu legislația specifică în vigoare</t>
    </r>
  </si>
  <si>
    <t>2. Cheltuieli pentru asigurarea utilităţilor necesare obiectivului de investiţii</t>
  </si>
  <si>
    <t>Cap. 2 - Cheltuieli pentru asigurarea utilităţilor necesare obiectivului de investiții</t>
  </si>
  <si>
    <r>
      <t xml:space="preserve"> </t>
    </r>
    <r>
      <rPr>
        <sz val="9"/>
        <rFont val="Calibri"/>
        <family val="2"/>
        <charset val="238"/>
        <scheme val="minor"/>
      </rPr>
      <t>Cheltuielile pentru asigurarea devierii utilităţilor includ cheltuielile cu lucrările efectuate pe amplasament pentru asigurarea devierii utilităţilor publice</t>
    </r>
    <r>
      <rPr>
        <b/>
        <sz val="9"/>
        <rFont val="Calibri"/>
        <family val="2"/>
        <scheme val="minor"/>
      </rPr>
      <t>, și nu pot acoperi cheltuieli de introducere sau modernizare a utilităților aflate în zona supusă intervenţiei.</t>
    </r>
  </si>
  <si>
    <t>Cheltuielile din această categorie sunt eligibile doar dacă presupun branșamente/ racordări la rețelele publice de utilități aflate pe domeniul public. Branșamentul/racordul se realizează pe distanța cea mai scurtă de la rețeaua publică la locul de consum. 
Cheltuielile din aceasta categorie nu sunt eligibile dacă presupun lucrări de extindere la rețelele publice de utilități.</t>
  </si>
  <si>
    <t>Cap.3 - Cheltuieli pentru proiectare şi asistenţă tehnică, include</t>
  </si>
  <si>
    <t>CAPITOLUL 3 Cheltuieli pentru proiectare şi asistenţă tehnică</t>
  </si>
  <si>
    <t>SERVICII</t>
  </si>
  <si>
    <t>3.1.1.</t>
  </si>
  <si>
    <t>3.1.2.</t>
  </si>
  <si>
    <t>3.1.3.</t>
  </si>
  <si>
    <t xml:space="preserve">3.2. </t>
  </si>
  <si>
    <t>3.2. Documentaţii-suport şi cheltuieli pentru obţinerea de avize, acorduri şi autorizaţii</t>
  </si>
  <si>
    <t xml:space="preserve">3.2. Documentaţii-suport şi cheltuieli pentru obţinerea de avize, acorduri şi autorizaţii
</t>
  </si>
  <si>
    <r>
      <rPr>
        <b/>
        <sz val="9"/>
        <rFont val="Calibri"/>
        <family val="2"/>
        <charset val="238"/>
        <scheme val="minor"/>
      </rPr>
      <t>3.1. Studii</t>
    </r>
    <r>
      <rPr>
        <sz val="9"/>
        <rFont val="Calibri"/>
        <family val="2"/>
        <scheme val="minor"/>
      </rPr>
      <t>, cuprinde cheltuielile pentru:                                                                                                                                                                                                                                                                    3.1.1. studii de teren: studii geotehnice, geologice, hidrologice, hidrogeotehnice, fotogrammetrice, topografice şi de stabilitate ale terenului pe care se amplasează obiectivul de investiţie;
3.1.2. raport privind impactul asupra mediului;
3.1.3. studii de specialitate necesare în funcţie de specificul investiţiei.</t>
    </r>
  </si>
  <si>
    <t>Expertizare tehnică</t>
  </si>
  <si>
    <t>3.3. Expertizare tehnică</t>
  </si>
  <si>
    <t>3.5.</t>
  </si>
  <si>
    <t>3.5.3</t>
  </si>
  <si>
    <t>3.5.4.</t>
  </si>
  <si>
    <t>3.1.1. Studii de teren                          3.1.2. Raport privind impactul asupra mediului                                     3.1.3. Alte studii specifice</t>
  </si>
  <si>
    <t>3.5.5.</t>
  </si>
  <si>
    <t>3.5.6</t>
  </si>
  <si>
    <t>3.5.3. Studiu de fezabilitate/ documentaţie de avizare a lucrărilor de intervenţii şi deviz general                                          3.5.4. Documentaţiile tehnice necesare în vederea obţinerii avizelor/acordurilor/autorizaţiilor 3.5.5. Verificarea tehnică de calitate a proiectului tehnic şi a detaliilor de execuţie                                              3.5.6. Proiect tehnic şi detalii de execuţie</t>
  </si>
  <si>
    <r>
      <t xml:space="preserve">3.5. </t>
    </r>
    <r>
      <rPr>
        <b/>
        <sz val="9"/>
        <rFont val="Calibri"/>
        <family val="2"/>
        <charset val="238"/>
        <scheme val="minor"/>
      </rPr>
      <t>Proiectare</t>
    </r>
    <r>
      <rPr>
        <sz val="9"/>
        <rFont val="Calibri"/>
        <family val="2"/>
        <scheme val="minor"/>
      </rPr>
      <t>, cuprinde cheltuielile pentru:    
3.5.3 studiu de fezabilitate/documentaţie de avizare a lucrărilor de intervenţii şi deviz general;
3.5.4  documentaţiile tehnice necesare în vederea obţinerii avizelor/acordurilor/autorizaţiilor;
3.5.5.verificarea tehnică de calitate a proiectului tehnic şi a detaliilor de execuţie;
3.5.6. proiect tehnic şi detalii de execuţie.</t>
    </r>
  </si>
  <si>
    <t xml:space="preserve">3.6. </t>
  </si>
  <si>
    <t>Organizarea procedurilor de achiziţie</t>
  </si>
  <si>
    <t>3.6. Organizarea procedurilor de achiziţie</t>
  </si>
  <si>
    <r>
      <rPr>
        <b/>
        <sz val="9"/>
        <rFont val="Calibri"/>
        <family val="2"/>
        <charset val="238"/>
        <scheme val="minor"/>
      </rPr>
      <t xml:space="preserve"> 3.6. Organizarea procedurilor de achiziţie, </t>
    </r>
    <r>
      <rPr>
        <sz val="9"/>
        <rFont val="Calibri"/>
        <family val="2"/>
        <charset val="238"/>
        <scheme val="minor"/>
      </rPr>
      <t xml:space="preserve"> cuprinde cheltuieli aferente organizării şi derulării procedurilor de achiziţii publice:
a) cheltuieli aferente întocmirii documentaţiei de atribuire şi multiplicării acesteia (exclusiv cele cumpărate de ofertanţi);
b) cheltuieli cu onorariile, transportul, cazarea şi diurna membrilor desemnaţi în comisiile de evaluare;
c) anunţuri de intenţie, de participare şi de atribuire a contractelor, corespondenţă prin poştă, fax, poştă electronică în legătură cu procedurile de achiziţie publică;
d) cheltuieli aferente organizării şi derulării procedurilor de achiziţii publice.</t>
    </r>
  </si>
  <si>
    <t>3.7.</t>
  </si>
  <si>
    <t>Managementul de proiect pentru obiectivul de investiţii</t>
  </si>
  <si>
    <t>3.7.1</t>
  </si>
  <si>
    <t>3.8.</t>
  </si>
  <si>
    <t>3.7.1. Managementul de proiect pentru obiectivul de investiţii</t>
  </si>
  <si>
    <t>3.8.1</t>
  </si>
  <si>
    <t>3.8.1.1</t>
  </si>
  <si>
    <t>Asistenţă tehnică din partea proiectantului pe perioada de execuţie a lucrărilor</t>
  </si>
  <si>
    <t>3.8.1.2</t>
  </si>
  <si>
    <t>Asistenţă tehnică din partea proiectantului pentru participarea proiectantului la fazele incluse în programul de control al lucrărilor de execuţie, avizat de către Inspectoratul de Stat în Construcţii</t>
  </si>
  <si>
    <t>3.8.2</t>
  </si>
  <si>
    <t>3.8.1. Asistenţă tehnică din partea proiectantului                                3.8.2. Dirigenţie de şantier/supervizare</t>
  </si>
  <si>
    <r>
      <t xml:space="preserve">3.8  </t>
    </r>
    <r>
      <rPr>
        <b/>
        <sz val="9"/>
        <rFont val="Calibri"/>
        <family val="2"/>
        <charset val="238"/>
        <scheme val="minor"/>
      </rPr>
      <t>Asistenţă tehnică</t>
    </r>
    <r>
      <rPr>
        <sz val="9"/>
        <rFont val="Calibri"/>
        <family val="2"/>
        <scheme val="minor"/>
      </rPr>
      <t>, cuprinde cheltuielile efectuate pentru:  
- asistenţă tehnică din partea proiectantului: pe perioada de execuţie a lucrărilor; pentru participarea proiectantului la fazele incluse în programul de control al lucrărilor de execuţie, avizat de către Inspectoratul de Stat în Construcţii;
- dirigenţie de şantier, asigurată de personal tehnic de specialitate, autorizat</t>
    </r>
  </si>
  <si>
    <t>Cap. 4 -  Cheltuieli pentru investiţia de bază</t>
  </si>
  <si>
    <t>CAPITOLUL 4 Cheltuieli pentru investiţia de bază</t>
  </si>
  <si>
    <t> TOTAL CAPITOL 3</t>
  </si>
  <si>
    <t>4.1. Construcţii şi instalaţii</t>
  </si>
  <si>
    <t>4.2 Montaj utilaje, echipamente tehnologice şi funcţionale</t>
  </si>
  <si>
    <t>4.2 Montaj utilaje echipamente tehnologice şi funcţionale</t>
  </si>
  <si>
    <t>4.3. Utilaje, echipamente tehnologice şi funcţionale care necesită montaj</t>
  </si>
  <si>
    <t>4.4.</t>
  </si>
  <si>
    <t>4.4. Utilaje, echipamente tehnologice şi funcţionale care nu necesită montaj şi echipamente de transport</t>
  </si>
  <si>
    <t>4.4. Utilaje fără montaj şi echipamente de transport</t>
  </si>
  <si>
    <r>
      <t xml:space="preserve">Cuprinde cheltuielile aferente montajului utilajelor tehnologice şi al utilajelor incluse în instalaţiile funcţionale, inclusiv reţelele aferente necesare funcţionării acestora. </t>
    </r>
    <r>
      <rPr>
        <sz val="9"/>
        <rFont val="Calibri"/>
        <family val="2"/>
        <charset val="238"/>
        <scheme val="minor"/>
      </rPr>
      <t>Cheltuielile se desfăşoară pe obiecte de construcție .</t>
    </r>
  </si>
  <si>
    <t>4.5.</t>
  </si>
  <si>
    <t>4.5. Dotări</t>
  </si>
  <si>
    <t xml:space="preserve">4.5.  Dotări
</t>
  </si>
  <si>
    <r>
      <t xml:space="preserve">Cuprinde cheltuielile pentru achiziţionarea utilajelor şi echipamentelor tehnologice, precum şi a celor incluse în instalaţiile funcţionale. 
</t>
    </r>
    <r>
      <rPr>
        <sz val="9"/>
        <rFont val="Calibri"/>
        <family val="2"/>
        <charset val="238"/>
        <scheme val="minor"/>
      </rPr>
      <t>Cheltuielile se desfăşoară pe obiecte de construcție .</t>
    </r>
  </si>
  <si>
    <t>4.6.</t>
  </si>
  <si>
    <t>CHELTUIELI CU ACTIVE NECORPORALE</t>
  </si>
  <si>
    <t>4.6. Active necorporale</t>
  </si>
  <si>
    <t xml:space="preserve">4.6.  Active necorporale 
- Sunt incluse cheltuieli aferente activelor necorporale necesare proiectului aferente cheltuielilor eligibile menţionate în secţiunea 5.2.2 din ghid, respectiv a softurilor specializate necesare, dacă sunt achiziţionate separat de echipamentele aferente, după caz..     </t>
  </si>
  <si>
    <t>CAPITOLUL 5 Alte cheltuieli</t>
  </si>
  <si>
    <t>5.1.1.</t>
  </si>
  <si>
    <t xml:space="preserve">5.1.2. </t>
  </si>
  <si>
    <t xml:space="preserve">5.1.1. Lucrări de construcţii şi instalaţii aferente organizării de şantier                                                          5.1.2. Cheltuieli conexe organizării şantierului                        </t>
  </si>
  <si>
    <t>Cap. 5- Alte cheltuieli</t>
  </si>
  <si>
    <r>
      <rPr>
        <b/>
        <sz val="9"/>
        <rFont val="Calibri"/>
        <family val="2"/>
        <charset val="238"/>
        <scheme val="minor"/>
      </rPr>
      <t>5.1. Organizare de şantier</t>
    </r>
    <r>
      <rPr>
        <sz val="9"/>
        <rFont val="Calibri"/>
        <family val="2"/>
        <scheme val="minor"/>
      </rPr>
      <t xml:space="preserve">
5</t>
    </r>
    <r>
      <rPr>
        <b/>
        <sz val="9"/>
        <rFont val="Calibri"/>
        <family val="2"/>
        <scheme val="minor"/>
      </rPr>
      <t>.1.1. Lucrări de construcţii şi instalaţii aferente organizării de şantier, cuprinde cheltuieli aferente realizării unor construcţii provizorii sau amenajări în construcţii existente, precum şi cheltuieli de desfiinţare a organizării de şantier:</t>
    </r>
    <r>
      <rPr>
        <sz val="9"/>
        <rFont val="Calibri"/>
        <family val="2"/>
        <scheme val="minor"/>
      </rPr>
      <t xml:space="preserve">
a) vestiare/barăci/spaţii de lucru pentru personalul din şantier, inclusiv închiriere;
b) platforme tehnologice/dezafectarea platformelor tehnologice;
c) grupuri sanitare, inclusiv închiriere;
d) rampe de spălare auto;
e) depozite pentru materiale;
f) fundaţii pentru macarale;
g) reţele electrice de iluminat şi forţă;
h) căi de acces;
i) branşamente/racorduri la utilităţi;
j) împrejmuiri;
k) panouri de prezentare;
l) pichete de incendiu;
m) cheltuieli pentru desfiinţarea organizării de şantier, inclusiv cheltuielile necesare readucerii terenurilor ocupate la starea lor iniţială, la terminarea execuţiei lucrărilor de investiţii, cu excepţia cheltuielilor aferente pct. 1.3 "Amenajări pentru protecţia mediului şi aducerea la starea iniţială" din structura devizului general;                                                                                             </t>
    </r>
    <r>
      <rPr>
        <b/>
        <sz val="9"/>
        <rFont val="Calibri"/>
        <family val="2"/>
        <charset val="238"/>
        <scheme val="minor"/>
      </rPr>
      <t>5.1.2. Cheltuieli conexe organizării de şantier</t>
    </r>
    <r>
      <rPr>
        <sz val="9"/>
        <rFont val="Calibri"/>
        <family val="2"/>
        <scheme val="minor"/>
      </rPr>
      <t>, cuprinde cheltuielile pentru:
a) obţinerea autorizaţiei de construire/desfiinţare aferente lucrărilor de organizare de şantier;
b) taxe de amplasament;
c) închirieri semne de circulaţie;
d) întreruperea temporară a reţelelor de transport sau distribuţie de apă, canalizare, agent termic, energie electrică, gaze naturale, a circulaţiei rutiere, feroviare, navale sau aeriene;
e) contractele de asistenţă cu poliţia rutieră;
f) contracte temporare cu furnizorul de energie electrică, cu furnizorul de apă şi cu unităţi de salubrizare;
g) taxe depozit ecologic;
h) taxe locale;
i) chirii pentru ocuparea temporară a domeniului public;
j) cheltuielile necesare readucerii terenurilor ocupate la starea lor iniţială, la terminarea execuţiei lucrărilor de investiţii/intervenţii, operaţiune care constituie obligaţia executanţilor, cu excepţia cheltuielilor aferente pct. 1.3 "Amenajări pentru protecţia mediului şi aducerea la starea iniţială" din structura devizului general;
k) costul energiei electrice şi al apei consumate în incinta organizării de şantier pe durata de execuţie a lucrărilor;
l) paza şantierului;
m) asigurarea pompierului autorizat;
n) cheltuieli privind asigurarea securităţii şi sănătăţii în timpul execuţiei lucrărilor pe şantier.</t>
    </r>
  </si>
  <si>
    <t>5.2.</t>
  </si>
  <si>
    <t>5.2.1.</t>
  </si>
  <si>
    <t>5.2.2.</t>
  </si>
  <si>
    <t>5.2.3.</t>
  </si>
  <si>
    <t>5.2.4.</t>
  </si>
  <si>
    <t>5.2.5.</t>
  </si>
  <si>
    <t>5.3.</t>
  </si>
  <si>
    <t>TAXE</t>
  </si>
  <si>
    <t>5.2. Comisioane, cote, taxe, costul creditului                                                                                          
Sunt incluse cheltuielile pentru: cota aferentă Inspectoratului de Stat în Construcţii pentru controlul calităţii lucrărilor de construcţii, cota aferentă Inspectoratului de Stat în Construcţii pentru controlul statului în amenajarea teritoriului, urbanism şi pentru autorizarea lucrărilor de construcţii, cota aferentă Casei Sociale a Constructorilor, taxe pentru acorduri, avize şi autorizaţia de construire/desfiinţare.</t>
  </si>
  <si>
    <t xml:space="preserve">5.3. Cheltuieli diverse şi neprevăzute                                                                                                                                                         
</t>
  </si>
  <si>
    <t>5.3. Cheltuieli diverse şi neprevăzute</t>
  </si>
  <si>
    <t>5.4.</t>
  </si>
  <si>
    <t xml:space="preserve"> Cheltuieli cu activitățile obligatorii de informare și publicitate aferente proiectului</t>
  </si>
  <si>
    <t>Cheltuielile de promovare a obiectivului de investiție</t>
  </si>
  <si>
    <t>5.4. Cheltuieli pentru informare şi publicitate</t>
  </si>
  <si>
    <t xml:space="preserve">5.4. Cheltuieli pentru informare şi publicitate 
</t>
  </si>
  <si>
    <t>CAPITOLUL 6 Cheltuieli pentru probe tehnologice şi teste</t>
  </si>
  <si>
    <t xml:space="preserve">Pregătirea personalului de exploatare     </t>
  </si>
  <si>
    <t>6.2</t>
  </si>
  <si>
    <t xml:space="preserve">Probe tehnologice şi teste                </t>
  </si>
  <si>
    <t xml:space="preserve">TOTAL GENERAL </t>
  </si>
  <si>
    <t>din care: C + M (1.2 + 1.3 +1.4 + 2 + 4.1 + 4.2 + 5.1.1)</t>
  </si>
  <si>
    <t xml:space="preserve">   5.2.2. Cota aferentă ISC pentru controlul calităţii lucrărilor de construcţii                                                 5.2.3. Cota aferentă ISC pentru controlul statului în amenajarea teritoriului, urbanism şi pentru autorizarea lucrărilor de construcţii                                                                5.2.4. Cota aferentă Casei Sociale a Constructorilor - CSC                                                 5.2.5. Taxe pentru acorduri, avize conforme şi autorizaţia de construire/desfiinţare</t>
  </si>
  <si>
    <t>7.1.</t>
  </si>
  <si>
    <t>7.2.</t>
  </si>
  <si>
    <t>Total capitol 7</t>
  </si>
  <si>
    <t>TOTAL DEVIZ PROIECT</t>
  </si>
  <si>
    <t>5.4.a</t>
  </si>
  <si>
    <t>5.4.b</t>
  </si>
  <si>
    <t>3.7.2</t>
  </si>
  <si>
    <t>CAP. 7</t>
  </si>
  <si>
    <t>TOTAL CAPITOL 7</t>
  </si>
  <si>
    <r>
      <t xml:space="preserve">Construcţii şi instalaţii </t>
    </r>
    <r>
      <rPr>
        <sz val="10"/>
        <color rgb="FF0070C0"/>
        <rFont val="Calibri"/>
        <family val="2"/>
        <charset val="238"/>
      </rPr>
      <t>din care</t>
    </r>
  </si>
  <si>
    <r>
      <t xml:space="preserve">Montaj utilaje echipamente tehnologice şi funcţionale </t>
    </r>
    <r>
      <rPr>
        <sz val="10"/>
        <color rgb="FF0070C0"/>
        <rFont val="Calibri"/>
        <family val="2"/>
        <charset val="238"/>
      </rPr>
      <t>din care</t>
    </r>
  </si>
  <si>
    <r>
      <t xml:space="preserve">Utilaje, echipamente tehnologice şi funcţionale care necesită montaj </t>
    </r>
    <r>
      <rPr>
        <sz val="10"/>
        <color rgb="FF0070C0"/>
        <rFont val="Calibri"/>
        <family val="2"/>
        <charset val="238"/>
      </rPr>
      <t>din care</t>
    </r>
  </si>
  <si>
    <t xml:space="preserve"> aferente infrastructurii generale</t>
  </si>
  <si>
    <r>
      <t>Utilaje fără montaj şi echipamente de transport</t>
    </r>
    <r>
      <rPr>
        <sz val="10"/>
        <color rgb="FF0070C0"/>
        <rFont val="Calibri"/>
        <family val="2"/>
        <charset val="238"/>
      </rPr>
      <t xml:space="preserve"> din care</t>
    </r>
  </si>
  <si>
    <r>
      <t xml:space="preserve">Dotări </t>
    </r>
    <r>
      <rPr>
        <sz val="10"/>
        <color rgb="FF0070C0"/>
        <rFont val="Calibri"/>
        <family val="2"/>
        <charset val="238"/>
      </rPr>
      <t>din care</t>
    </r>
  </si>
  <si>
    <r>
      <t xml:space="preserve">Active necorporale </t>
    </r>
    <r>
      <rPr>
        <sz val="10"/>
        <color rgb="FF0070C0"/>
        <rFont val="Calibri"/>
        <family val="2"/>
        <charset val="238"/>
      </rPr>
      <t>din care</t>
    </r>
  </si>
  <si>
    <t>din care aferente infrastructurii generale</t>
  </si>
  <si>
    <t>3.3.</t>
  </si>
  <si>
    <t>3.6.</t>
  </si>
  <si>
    <t>aferente utilităților</t>
  </si>
  <si>
    <t>7.1. Cheltuieli de consultanță și expertiză în elaborarea P.M.U.D</t>
  </si>
  <si>
    <t>7.2.Cheltuieli de consultanță și expertiză pentru delegarea gestiunii  serviciului de transport public de călători , conform prevederilor Regulamentului (CE) nr. 1370/2007</t>
  </si>
  <si>
    <t>1.2. Amenajarea terenului. Se includ cheltuielile efectuate la începutul lucrărilor, exclusiv cele aferente lucrărilor pentru investiția de bază, precum:
a) demolări;
b) demontări;
c) dezafectări;
d) defrişări;
e) colectare, sortare şi transport la depozitele autorizate al deşeurilor rezultate;
f) sistematizări pe verticală;
g) accesuri/alei/parcări/drenuri/rigole/canale de scurgere, ziduri de sprijin;
h) drenaje;
i) epuizmente (exclusiv cele aferente realizării lucrărilor pentru investiţia de bază);
j) lucrări pentru pregătirea amplasamentului;
K) devieri de cursuri de apă;
m) descărcări de sarcină arheologică sau, după caz, protejare în timpul execuţiei obiectivului de investiţii (în cazul executării unor lucrări pe amplasamente ce fac parte din Lista monumentelor istorice sau din Repertoriul arheologic naţional);</t>
  </si>
  <si>
    <t>3.1.3.Alte studii specifice</t>
  </si>
  <si>
    <t>3.4.</t>
  </si>
  <si>
    <t>Certificarea performanţei energetice şi auditul energetic al clădirilor</t>
  </si>
  <si>
    <t>3.4.Certificarea performanţei energetice şi auditul energetic al clădirilor</t>
  </si>
  <si>
    <t>PROGRAMUL TRANZITIE JUSTA 2021-2027</t>
  </si>
  <si>
    <t>Obiectiv specific
A permite regiunilor și cetățenilor să facă față efectelor sociale, asupra ocupării forței de muncă, economice și de mediu ale tranziției către țintele energetice și climatice ale Uniunii pentru 2030 și o economie neutră din punct de vedere climatic a Uniunii până în 2050, în temeiul Acordului de la Paris. (FTJ)</t>
  </si>
  <si>
    <t>Componenta
Dezvoltarea transportului public verde prin achiziția de material rulant de transport urban curat și dezvoltarea rețelei de combustibili alternativi</t>
  </si>
  <si>
    <t>Denumire Obiectiv specific unic: JSO8.1. A permite regiunilor și cetățenilor să facă față efectelor sociale, asupra ocupării forței de muncă, economice și de mediu ale tranziției către țintele energetice și climatice ale Uniunii pentru 2030 și o economie neutră din punct de vedere climatic a Uniunii până în 2050, în temeiul Acordului de la Paris. (FTJ)</t>
  </si>
  <si>
    <t xml:space="preserve">In cazul parteneriatelor, solicitantul este parteneriatul dintre UAT municipiu/oras în calitate de lider al parteneriatelor formate alături de UAT județul/orașul/comuna sau 	UAT Județul în calitate de lider și UAT municipiu/orașul/comuna </t>
  </si>
  <si>
    <t xml:space="preserve"> 2 - Cheltuieli pentru asigurarea utilităţilor necesare obiectivului de investiții                                Ȋn această sub-categorie sunt incluse cheltuieli aferente asigurării cu utilităţile necesare funcţionării obiectivului de investiţie precum: alimentare cu apă, canalizare, alimentare cu gaze naturale, agent termic, energie electrică, telecomunicaţii, drum de acces, care se execută pe amplasamentul obiectivului de investiţie delimitat din punct de vedere juridic, ca aparţinând obiectivului de investiţie, precum şi cheltuielile aferente racordării la reţelele de utilităţi. </t>
  </si>
  <si>
    <t xml:space="preserve">
Lista investițiilor se regăsește în cadrul capitolului 5.2.2. Activități eligibile din Ghidul solicitantului.
</t>
  </si>
  <si>
    <r>
      <t xml:space="preserve">Cuprinde cheltuielile pentru achiziționarea:                                                                                       •Utilaje, echipamente tehnologice şi funcţionale care nu necesită montaj şi echipamente de transport, se includ cheltuieli precum:achiziţionarea utilajelor şi echipamentelor care nu necesită montaj, precum şi a echipamentelor de transport, inclusiv tehnologic.                                                                                                                                                                  • Mijloace de transport public local nepoluante: tramvaie, troleibuze, autobuze/microbuze electrice.
</t>
    </r>
    <r>
      <rPr>
        <sz val="9"/>
        <rFont val="Calibri"/>
        <family val="2"/>
        <charset val="238"/>
        <scheme val="minor"/>
      </rPr>
      <t>Cheltuielile se desfăşoară pe obiecte de construcție .</t>
    </r>
  </si>
  <si>
    <t xml:space="preserve">Cuprinde cheltuieli pentru procurarea de bunuri care intră în categoria mijloacelor fixe sau obiectelor de inventar, precum:                                                                                                                                                                                                                                             
• Dotare cu echipamente aferente sistemelor de supraveghere video, STI (managementul traficului, e-ticketing etc.) etc.
</t>
  </si>
  <si>
    <r>
      <t xml:space="preserve">Cheltuieli de consultanță și expertiză în elaborarea P.M.U.D </t>
    </r>
    <r>
      <rPr>
        <b/>
        <sz val="9"/>
        <color rgb="FFFF0000"/>
        <rFont val="Calibri"/>
        <family val="2"/>
      </rPr>
      <t>în limita 15.000 euro</t>
    </r>
  </si>
  <si>
    <r>
      <t>Cheltuieli de consultanță și expertiză pentru delegarea gestiunii  serviciului de transport public de călători , conform prevederilor Regulamentului (CE) nr. 1370/2007</t>
    </r>
    <r>
      <rPr>
        <b/>
        <sz val="9"/>
        <color rgb="FFFF0000"/>
        <rFont val="Calibri"/>
        <family val="2"/>
      </rPr>
      <t xml:space="preserve"> în limita </t>
    </r>
    <r>
      <rPr>
        <sz val="9"/>
        <color rgb="FFFF0000"/>
        <rFont val="Calibri"/>
        <family val="2"/>
      </rPr>
      <t>a 2% din valoarea eligibila totala a unui singur proiect propus</t>
    </r>
  </si>
  <si>
    <t>NEELIGIBIL</t>
  </si>
  <si>
    <t>ELIGIBIL</t>
  </si>
  <si>
    <t>Cheltuieli pentru proiectare şi asistenţă tehnică  sunt eligibile cumulat cu cheltuielile cu informarea și publicitatea , în limita ratei forfetare de 7% din valoarea cheltuielilor eligibile finantate in cadrul capitolul 4 „Cheltuieli pentru investitia de baza</t>
  </si>
  <si>
    <t>Cuprinde cheltuieli pentru asigurarea funcționalitășii echipamentelor de la linia bugetară 4.5 (de tip software)</t>
  </si>
  <si>
    <t>Cap. 6- Cheltuieli pentru probe tehnologice și teste</t>
  </si>
  <si>
    <t xml:space="preserve">6.1.  Pregătirea personalului de exploatare
</t>
  </si>
  <si>
    <t>6.1.  Pregătirea personalului de exploatare</t>
  </si>
  <si>
    <t>Cuprinde cheltuielile necesare instruirii/școlarizării personalului în vederea utilizării corecte și eficiente a utilajelor și tehnologiilor.</t>
  </si>
  <si>
    <t>6.2. Probe tehnologice și teste</t>
  </si>
  <si>
    <t>Cuprinde cheltuielile aferente execuției probelor/încercărilor, prevăzute în proiect, rodajelor, expertizelor la recepție, omologărilor.
În situația în care se obțin venituri ca urmare a probelor tehnologice, în devizul general se înscrie valoarea rezultată prin diferența dintre cheltuielile realizate pentru efectuarea probelor și veniturile realizate din acestea.</t>
  </si>
  <si>
    <t>Cheltuieli</t>
  </si>
  <si>
    <t>Cheltuieli pentru obținere imobil si/sau obtinerea si/sau amenajarea terenului</t>
  </si>
  <si>
    <t>3.7.0</t>
  </si>
  <si>
    <t>Plata serviciilor de consultanţă pentru elaborarea cererii de finanţare și pentru calcularea emisiilor de echivalent CO2 din transport;plata serviciilor de evaluare, efectuate de un expert ANEVAR, în vederea stabilirii valorii terenurilor şi clădirilor achiziționate.</t>
  </si>
  <si>
    <t>1.1.1</t>
  </si>
  <si>
    <t>1.1.2</t>
  </si>
  <si>
    <t>Cheltuieli cu achizitia imobilelor deja construite</t>
  </si>
  <si>
    <r>
      <rPr>
        <b/>
        <sz val="9"/>
        <rFont val="Calibri"/>
        <family val="2"/>
        <charset val="238"/>
        <scheme val="minor"/>
      </rPr>
      <t>3.7</t>
    </r>
    <r>
      <rPr>
        <sz val="9"/>
        <rFont val="Calibri"/>
        <family val="2"/>
        <scheme val="minor"/>
      </rPr>
      <t xml:space="preserve">. </t>
    </r>
    <r>
      <rPr>
        <b/>
        <sz val="9"/>
        <rFont val="Calibri"/>
        <family val="2"/>
        <charset val="238"/>
        <scheme val="minor"/>
      </rPr>
      <t xml:space="preserve"> Consultanţă</t>
    </r>
    <r>
      <rPr>
        <sz val="9"/>
        <rFont val="Calibri"/>
        <family val="2"/>
        <scheme val="minor"/>
      </rPr>
      <t xml:space="preserve">
  Sunt incluse cheltuielile efectuate, după caz, pentru:
</t>
    </r>
    <r>
      <rPr>
        <sz val="9"/>
        <color theme="1" tint="0.34998626667073579"/>
        <rFont val="Calibri"/>
        <family val="2"/>
        <scheme val="minor"/>
      </rPr>
      <t>a) plata serviciilor de consultanţă pentru elaborarea cererii de finanţare; plata serviciilor de evaluare efectuate de un expert ANEVAR, în vederea stabilirii valorii terenurilor şi clădirilor achiziționate.</t>
    </r>
    <r>
      <rPr>
        <sz val="9"/>
        <rFont val="Calibri"/>
        <family val="2"/>
        <scheme val="minor"/>
      </rPr>
      <t xml:space="preserve">
b) plata serviciilor de consultanţă în domeniul managementului proiectului;
   </t>
    </r>
  </si>
  <si>
    <t>Cap. 7- Contribuția în natură</t>
  </si>
  <si>
    <t>Se consideră eligibile dacă sunt detaliate corespunzător prin documente justificative şi doar în limita a 10% din valoarea eligibilă a cheltuielilor eligibile cuprinse la subcapitolul  1.2, 1.3, 1.4, 2 si capitolul 4.
Cheltuielile diverse şi neprevăzute vor fi folosite în conformitate cu legislaţia în domeniul achiziţiilor publice ce face referire la modificările contractuale apărute în timpul execuţiei.</t>
  </si>
  <si>
    <r>
      <rPr>
        <b/>
        <sz val="9"/>
        <rFont val="Calibri"/>
        <family val="2"/>
        <charset val="238"/>
        <scheme val="minor"/>
      </rPr>
      <t xml:space="preserve">Cheltuieli cu activitățile obligatorii de informare și publicitate aferente proiectului  intră în categoria costurilor indirecte și sunt eligibile în conformitate cu prevederile Ghidului solicitantului în limita ratei forfetare de 7% din valoarea cheltuielilor eligibile finantate in cadrul capitolul 4 „Cheltuieli pentru investitia de baza.
În cadrul acestui apel cheltuielile obligatorii cu informarea și publicitatea sunt următoarele: 
- anunț de începere / finalizare a proiectului
- panouri temporare 
- placă permanentă
- autocolante.                                                                                                                                                               
                                                                                                                                                              </t>
    </r>
    <r>
      <rPr>
        <sz val="9"/>
        <rFont val="Calibri"/>
        <family val="2"/>
        <scheme val="minor"/>
      </rPr>
      <t xml:space="preserve">                                                              </t>
    </r>
  </si>
  <si>
    <r>
      <t>INFORMATII AFER</t>
    </r>
    <r>
      <rPr>
        <b/>
        <sz val="10"/>
        <color theme="1" tint="0.34998626667073579"/>
        <rFont val="Calibri"/>
        <family val="2"/>
        <scheme val="minor"/>
      </rPr>
      <t>ENTE FINANTARII PROIECTULUI DE INVESTITIE</t>
    </r>
  </si>
  <si>
    <t xml:space="preserve">   - contribuții în natură</t>
  </si>
  <si>
    <t>Obţinerea clădirii</t>
  </si>
  <si>
    <t>1.1.2.</t>
  </si>
  <si>
    <t xml:space="preserve">1.1.1.Obţinerea clădirii
</t>
  </si>
  <si>
    <t xml:space="preserve">1.1.2 Obţinerea terenului -Se includ cheltuielile efectuate pentru cumpărarea de terenuri/ exproprieri  în limita a 5% din valoarea totala eligibila a proiectului
a) cumpărarea de terenuri;
c) exproprieri 
</t>
  </si>
  <si>
    <t>5- BUGETUL CERERII DE FINANTARE</t>
  </si>
  <si>
    <t>8- Export SMIS</t>
  </si>
  <si>
    <t>CAPITOLUL 7 Cheltuieli aferente marjei de buget și pentru constituirea rezervei de implementare pentru ajustarea de preț</t>
  </si>
  <si>
    <t>Cheltuielile aferente marjei de buget</t>
  </si>
  <si>
    <t>Cheltuieli pentru constituirea rezervei de implementare pentru ajustarea de preț</t>
  </si>
  <si>
    <t>7.1. Cheltuielile aferente marjei de buget</t>
  </si>
  <si>
    <t>7.2.Cheltuieli pentru constituirea rezervei de implementare pentru ajustarea de preț</t>
  </si>
  <si>
    <t>Cheltuieli aferente marjei de buget și pentru constituirea rezervei de implementare pentru ajustarea de preț</t>
  </si>
  <si>
    <t>Cuprinde cheltuieli pentru constituirea rezervei de implementare pentru ajustarea de preț</t>
  </si>
  <si>
    <t>Cuprinde cheltuielile aferente marjei de buget sunt în cuantum de 25% din valoarea cumulată a cheltuielilor prevăzute la cap./subcap. 1.2, 1.3, 1.4, 2, 3.1, 3.2, 3.3, 3.5, 3.7, 3.8, 4, 5.1.1.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</si>
</sst>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4" x14ac:knownFonts="1">
    <font>
      <sz val="10"/>
      <name val="Calibri"/>
      <family val="2"/>
      <charset val="238"/>
    </font>
    <font>
      <sz val="11"/>
      <color theme="1"/>
      <name val="Calibri"/>
      <family val="2"/>
      <scheme val="minor"/>
    </font>
    <font>
      <sz val="11"/>
      <color theme="1"/>
      <name val="Calibri"/>
      <family val="2"/>
      <scheme val="minor"/>
    </font>
    <font>
      <sz val="10"/>
      <name val="Times New Roman"/>
      <family val="1"/>
    </font>
    <font>
      <b/>
      <sz val="10"/>
      <color theme="1"/>
      <name val="Times New Roman"/>
      <family val="1"/>
    </font>
    <font>
      <sz val="10"/>
      <color theme="1"/>
      <name val="Trebuchet MS"/>
      <family val="2"/>
    </font>
    <font>
      <b/>
      <sz val="10"/>
      <color theme="1"/>
      <name val="Trebuchet MS"/>
      <family val="2"/>
    </font>
    <font>
      <sz val="10"/>
      <color theme="1"/>
      <name val="Times New Roman"/>
      <family val="1"/>
    </font>
    <font>
      <sz val="11"/>
      <color theme="1"/>
      <name val="Calibri"/>
      <family val="2"/>
      <charset val="238"/>
      <scheme val="minor"/>
    </font>
    <font>
      <sz val="11"/>
      <color indexed="8"/>
      <name val="Calibri"/>
      <family val="2"/>
    </font>
    <font>
      <b/>
      <sz val="11"/>
      <color theme="1"/>
      <name val="Trebuchet MS"/>
      <family val="2"/>
    </font>
    <font>
      <sz val="10"/>
      <name val="Calibri"/>
      <family val="2"/>
      <charset val="238"/>
    </font>
    <font>
      <sz val="10"/>
      <color theme="1"/>
      <name val="Calibri"/>
      <family val="2"/>
      <charset val="238"/>
      <scheme val="minor"/>
    </font>
    <font>
      <sz val="10"/>
      <name val="Calibri"/>
      <family val="2"/>
      <charset val="238"/>
      <scheme val="minor"/>
    </font>
    <font>
      <b/>
      <sz val="10"/>
      <name val="Calibri"/>
      <family val="2"/>
      <charset val="238"/>
      <scheme val="minor"/>
    </font>
    <font>
      <b/>
      <u/>
      <sz val="10"/>
      <color theme="1"/>
      <name val="Calibri"/>
      <family val="2"/>
      <charset val="238"/>
      <scheme val="minor"/>
    </font>
    <font>
      <b/>
      <sz val="10"/>
      <color theme="1"/>
      <name val="Calibri"/>
      <family val="2"/>
      <charset val="238"/>
      <scheme val="minor"/>
    </font>
    <font>
      <b/>
      <sz val="9"/>
      <name val="Calibri"/>
      <family val="2"/>
      <charset val="238"/>
      <scheme val="minor"/>
    </font>
    <font>
      <i/>
      <sz val="10"/>
      <color theme="1"/>
      <name val="Calibri"/>
      <family val="2"/>
      <charset val="238"/>
      <scheme val="minor"/>
    </font>
    <font>
      <i/>
      <sz val="10"/>
      <name val="Calibri"/>
      <family val="2"/>
      <charset val="238"/>
      <scheme val="minor"/>
    </font>
    <font>
      <sz val="9"/>
      <name val="Calibri"/>
      <family val="2"/>
      <scheme val="minor"/>
    </font>
    <font>
      <sz val="11"/>
      <color rgb="FF9C5700"/>
      <name val="Calibri"/>
      <family val="2"/>
      <scheme val="minor"/>
    </font>
    <font>
      <sz val="8"/>
      <color indexed="8"/>
      <name val="Calibri"/>
      <family val="2"/>
      <scheme val="minor"/>
    </font>
    <font>
      <b/>
      <sz val="8"/>
      <color indexed="8"/>
      <name val="Calibri"/>
      <family val="2"/>
      <scheme val="minor"/>
    </font>
    <font>
      <i/>
      <sz val="8"/>
      <color indexed="8"/>
      <name val="Calibri"/>
      <family val="2"/>
      <scheme val="minor"/>
    </font>
    <font>
      <sz val="11"/>
      <name val="Calibri"/>
      <family val="2"/>
      <scheme val="minor"/>
    </font>
    <font>
      <sz val="10"/>
      <name val="Calibri"/>
      <family val="2"/>
    </font>
    <font>
      <b/>
      <sz val="9"/>
      <name val="Calibri"/>
      <family val="2"/>
      <scheme val="minor"/>
    </font>
    <font>
      <b/>
      <sz val="9"/>
      <color theme="1"/>
      <name val="Calibri"/>
      <family val="2"/>
      <scheme val="minor"/>
    </font>
    <font>
      <sz val="9"/>
      <color theme="1"/>
      <name val="Calibri"/>
      <family val="2"/>
      <scheme val="minor"/>
    </font>
    <font>
      <sz val="8"/>
      <name val="Calibri"/>
      <family val="2"/>
      <charset val="238"/>
    </font>
    <font>
      <b/>
      <sz val="9"/>
      <name val="Arial Narrow"/>
      <family val="2"/>
    </font>
    <font>
      <sz val="9"/>
      <name val="Arial Narrow"/>
      <family val="2"/>
    </font>
    <font>
      <b/>
      <sz val="10"/>
      <name val="Calibri"/>
      <family val="2"/>
    </font>
    <font>
      <b/>
      <sz val="10"/>
      <name val="Calibri"/>
      <family val="2"/>
      <scheme val="minor"/>
    </font>
    <font>
      <b/>
      <sz val="14"/>
      <name val="Calibri"/>
      <family val="2"/>
      <charset val="238"/>
      <scheme val="minor"/>
    </font>
    <font>
      <i/>
      <sz val="11"/>
      <name val="Calibri"/>
      <family val="2"/>
      <charset val="238"/>
      <scheme val="minor"/>
    </font>
    <font>
      <b/>
      <sz val="11"/>
      <name val="Calibri"/>
      <family val="2"/>
      <charset val="238"/>
      <scheme val="minor"/>
    </font>
    <font>
      <sz val="10"/>
      <name val="Calibri"/>
      <family val="2"/>
      <scheme val="minor"/>
    </font>
    <font>
      <b/>
      <sz val="9"/>
      <color rgb="FFFF0000"/>
      <name val="Calibri"/>
      <family val="2"/>
      <scheme val="minor"/>
    </font>
    <font>
      <sz val="9"/>
      <color rgb="FFFF0000"/>
      <name val="Calibri"/>
      <family val="2"/>
      <scheme val="minor"/>
    </font>
    <font>
      <b/>
      <i/>
      <sz val="9"/>
      <name val="Calibri"/>
      <family val="2"/>
      <scheme val="minor"/>
    </font>
    <font>
      <b/>
      <u/>
      <sz val="9"/>
      <name val="Calibri"/>
      <family val="2"/>
      <scheme val="minor"/>
    </font>
    <font>
      <u/>
      <sz val="9"/>
      <name val="Calibri"/>
      <family val="2"/>
      <scheme val="minor"/>
    </font>
    <font>
      <b/>
      <sz val="9"/>
      <color theme="1"/>
      <name val="Calibri"/>
      <family val="2"/>
      <charset val="238"/>
      <scheme val="minor"/>
    </font>
    <font>
      <sz val="9"/>
      <name val="Calibri"/>
      <family val="2"/>
      <charset val="238"/>
      <scheme val="minor"/>
    </font>
    <font>
      <sz val="12"/>
      <name val="Arial"/>
      <family val="2"/>
    </font>
    <font>
      <i/>
      <sz val="9"/>
      <name val="Calibri"/>
      <family val="2"/>
      <scheme val="minor"/>
    </font>
    <font>
      <b/>
      <sz val="11"/>
      <name val="Calibri"/>
      <family val="2"/>
      <scheme val="minor"/>
    </font>
    <font>
      <sz val="8"/>
      <color theme="1"/>
      <name val="Calibri"/>
      <family val="2"/>
      <scheme val="minor"/>
    </font>
    <font>
      <sz val="8"/>
      <name val="Calibri"/>
      <family val="2"/>
      <scheme val="minor"/>
    </font>
    <font>
      <b/>
      <sz val="8"/>
      <name val="Calibri"/>
      <family val="2"/>
      <scheme val="minor"/>
    </font>
    <font>
      <b/>
      <sz val="8"/>
      <color theme="1"/>
      <name val="Calibri"/>
      <family val="2"/>
      <scheme val="minor"/>
    </font>
    <font>
      <sz val="8"/>
      <color rgb="FFFF0000"/>
      <name val="Calibri"/>
      <family val="2"/>
      <scheme val="minor"/>
    </font>
    <font>
      <b/>
      <sz val="8"/>
      <name val="Times New Roman"/>
      <family val="1"/>
      <charset val="238"/>
    </font>
    <font>
      <b/>
      <sz val="8"/>
      <color rgb="FFFF0000"/>
      <name val="Calibri"/>
      <family val="2"/>
      <scheme val="minor"/>
    </font>
    <font>
      <sz val="9"/>
      <color theme="0"/>
      <name val="Calibri"/>
      <family val="2"/>
      <scheme val="minor"/>
    </font>
    <font>
      <sz val="11"/>
      <color theme="1"/>
      <name val="Arial Narrow"/>
      <family val="2"/>
    </font>
    <font>
      <b/>
      <sz val="10"/>
      <name val="Calibri"/>
      <family val="2"/>
      <charset val="238"/>
    </font>
    <font>
      <sz val="9"/>
      <color rgb="FF444444"/>
      <name val="Calibri"/>
      <family val="2"/>
      <charset val="238"/>
    </font>
    <font>
      <sz val="9"/>
      <color theme="1"/>
      <name val="Calibri"/>
      <family val="2"/>
      <charset val="238"/>
      <scheme val="minor"/>
    </font>
    <font>
      <b/>
      <sz val="9"/>
      <color rgb="FF444444"/>
      <name val="Calibri"/>
      <family val="2"/>
      <charset val="238"/>
    </font>
    <font>
      <sz val="8"/>
      <color rgb="FF444444"/>
      <name val="Calibri"/>
      <family val="2"/>
    </font>
    <font>
      <sz val="8"/>
      <name val="Calibri"/>
      <family val="2"/>
    </font>
    <font>
      <b/>
      <i/>
      <sz val="8"/>
      <name val="Calibri"/>
      <family val="2"/>
      <scheme val="minor"/>
    </font>
    <font>
      <sz val="10"/>
      <color rgb="FF0070C0"/>
      <name val="Calibri"/>
      <family val="2"/>
    </font>
    <font>
      <sz val="10"/>
      <color rgb="FF0070C0"/>
      <name val="Calibri"/>
      <family val="2"/>
      <charset val="238"/>
    </font>
    <font>
      <sz val="11"/>
      <color rgb="FF0070C0"/>
      <name val="Calibri"/>
      <family val="2"/>
      <scheme val="minor"/>
    </font>
    <font>
      <b/>
      <sz val="9"/>
      <color rgb="FF0070C0"/>
      <name val="Calibri"/>
      <family val="2"/>
      <scheme val="minor"/>
    </font>
    <font>
      <b/>
      <sz val="11"/>
      <color rgb="FF0070C0"/>
      <name val="Calibri"/>
      <family val="2"/>
      <charset val="238"/>
      <scheme val="minor"/>
    </font>
    <font>
      <b/>
      <sz val="9"/>
      <color rgb="FF0070C0"/>
      <name val="Calibri"/>
      <family val="2"/>
      <charset val="238"/>
      <scheme val="minor"/>
    </font>
    <font>
      <sz val="10"/>
      <color rgb="FF00B050"/>
      <name val="Calibri"/>
      <family val="2"/>
    </font>
    <font>
      <sz val="11"/>
      <color rgb="FF00B050"/>
      <name val="Calibri"/>
      <family val="2"/>
      <scheme val="minor"/>
    </font>
    <font>
      <b/>
      <sz val="11"/>
      <color rgb="FF00B050"/>
      <name val="Calibri"/>
      <family val="2"/>
      <charset val="238"/>
      <scheme val="minor"/>
    </font>
    <font>
      <sz val="9"/>
      <color rgb="FF00B050"/>
      <name val="Calibri"/>
      <family val="2"/>
    </font>
    <font>
      <b/>
      <sz val="9"/>
      <color rgb="FF00B050"/>
      <name val="Calibri"/>
      <family val="2"/>
      <scheme val="minor"/>
    </font>
    <font>
      <b/>
      <i/>
      <sz val="8"/>
      <color theme="1"/>
      <name val="Calibri"/>
      <family val="2"/>
      <charset val="238"/>
      <scheme val="minor"/>
    </font>
    <font>
      <b/>
      <i/>
      <sz val="9"/>
      <color rgb="FFFF0000"/>
      <name val="Calibri"/>
      <family val="2"/>
      <scheme val="minor"/>
    </font>
    <font>
      <b/>
      <i/>
      <sz val="8"/>
      <color rgb="FFFF0000"/>
      <name val="Calibri"/>
      <family val="2"/>
      <scheme val="minor"/>
    </font>
    <font>
      <sz val="9"/>
      <color rgb="FFFF0000"/>
      <name val="Calibri"/>
      <family val="2"/>
    </font>
    <font>
      <b/>
      <sz val="9"/>
      <color rgb="FFFF0000"/>
      <name val="Calibri"/>
      <family val="2"/>
    </font>
    <font>
      <sz val="9"/>
      <color theme="1" tint="0.34998626667073579"/>
      <name val="Calibri"/>
      <family val="2"/>
      <scheme val="minor"/>
    </font>
    <font>
      <sz val="10"/>
      <color theme="1" tint="0.34998626667073579"/>
      <name val="Calibri"/>
      <family val="2"/>
      <scheme val="minor"/>
    </font>
    <font>
      <b/>
      <sz val="10"/>
      <color theme="1" tint="0.34998626667073579"/>
      <name val="Calibri"/>
      <family val="2"/>
      <scheme val="minor"/>
    </font>
  </fonts>
  <fills count="1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rgb="FFFFEB9C"/>
      </patternFill>
    </fill>
    <fill>
      <patternFill patternType="solid">
        <fgColor theme="0" tint="-4.9989318521683403E-2"/>
        <bgColor indexed="64"/>
      </patternFill>
    </fill>
    <fill>
      <patternFill patternType="solid">
        <fgColor theme="9" tint="0.79998168889431442"/>
        <bgColor indexed="64"/>
      </patternFill>
    </fill>
    <fill>
      <patternFill patternType="solid">
        <fgColor indexed="26"/>
      </patternFill>
    </fill>
    <fill>
      <patternFill patternType="solid">
        <fgColor theme="8" tint="0.79998168889431442"/>
        <bgColor indexed="64"/>
      </patternFill>
    </fill>
    <fill>
      <patternFill patternType="solid">
        <fgColor theme="1" tint="0.249977111117893"/>
        <bgColor indexed="64"/>
      </patternFill>
    </fill>
    <fill>
      <patternFill patternType="solid">
        <fgColor theme="4" tint="0.79998168889431442"/>
        <bgColor indexed="64"/>
      </patternFill>
    </fill>
    <fill>
      <patternFill patternType="solid">
        <fgColor rgb="FFFF0000"/>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2"/>
        <bgColor indexed="64"/>
      </patternFill>
    </fill>
  </fills>
  <borders count="94">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rgb="FF000000"/>
      </right>
      <top style="medium">
        <color indexed="64"/>
      </top>
      <bottom/>
      <diagonal/>
    </border>
    <border>
      <left style="medium">
        <color rgb="FF000000"/>
      </left>
      <right style="medium">
        <color rgb="FF000000"/>
      </right>
      <top style="medium">
        <color indexed="64"/>
      </top>
      <bottom/>
      <diagonal/>
    </border>
    <border>
      <left style="medium">
        <color rgb="FF000000"/>
      </left>
      <right/>
      <top style="medium">
        <color indexed="64"/>
      </top>
      <bottom/>
      <diagonal/>
    </border>
    <border>
      <left/>
      <right style="medium">
        <color rgb="FF000000"/>
      </right>
      <top style="medium">
        <color indexed="64"/>
      </top>
      <bottom/>
      <diagonal/>
    </border>
    <border>
      <left style="medium">
        <color rgb="FF000000"/>
      </left>
      <right style="medium">
        <color indexed="64"/>
      </right>
      <top style="medium">
        <color indexed="64"/>
      </top>
      <bottom/>
      <diagonal/>
    </border>
    <border>
      <left style="medium">
        <color indexed="64"/>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indexed="64"/>
      </right>
      <top/>
      <bottom style="medium">
        <color rgb="FF000000"/>
      </bottom>
      <diagonal/>
    </border>
    <border>
      <left/>
      <right style="medium">
        <color indexed="64"/>
      </right>
      <top/>
      <bottom style="medium">
        <color rgb="FF000000"/>
      </bottom>
      <diagonal/>
    </border>
    <border>
      <left style="medium">
        <color indexed="64"/>
      </left>
      <right style="medium">
        <color rgb="FF000000"/>
      </right>
      <top/>
      <bottom/>
      <diagonal/>
    </border>
    <border>
      <left/>
      <right style="medium">
        <color rgb="FF000000"/>
      </right>
      <top/>
      <bottom/>
      <diagonal/>
    </border>
    <border>
      <left/>
      <right/>
      <top/>
      <bottom style="medium">
        <color indexed="64"/>
      </bottom>
      <diagonal/>
    </border>
    <border>
      <left/>
      <right style="medium">
        <color rgb="FF000000"/>
      </right>
      <top/>
      <bottom style="medium">
        <color indexed="64"/>
      </bottom>
      <diagonal/>
    </border>
    <border>
      <left style="medium">
        <color rgb="FF000000"/>
      </left>
      <right style="thin">
        <color indexed="64"/>
      </right>
      <top style="thin">
        <color indexed="64"/>
      </top>
      <bottom style="medium">
        <color rgb="FF000000"/>
      </bottom>
      <diagonal/>
    </border>
    <border>
      <left style="thin">
        <color indexed="8"/>
      </left>
      <right style="thin">
        <color indexed="8"/>
      </right>
      <top style="thin">
        <color indexed="8"/>
      </top>
      <bottom style="thin">
        <color indexed="8"/>
      </bottom>
      <diagonal/>
    </border>
    <border>
      <left style="medium">
        <color indexed="64"/>
      </left>
      <right/>
      <top style="medium">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style="thick">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medium">
        <color indexed="64"/>
      </left>
      <right style="double">
        <color indexed="64"/>
      </right>
      <top style="double">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double">
        <color indexed="64"/>
      </bottom>
      <diagonal/>
    </border>
    <border>
      <left/>
      <right/>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bottom/>
      <diagonal/>
    </border>
    <border>
      <left style="medium">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double">
        <color indexed="64"/>
      </top>
      <bottom style="medium">
        <color indexed="64"/>
      </bottom>
      <diagonal/>
    </border>
    <border>
      <left style="medium">
        <color indexed="64"/>
      </left>
      <right/>
      <top/>
      <bottom/>
      <diagonal/>
    </border>
    <border>
      <left/>
      <right style="medium">
        <color indexed="64"/>
      </right>
      <top/>
      <bottom style="double">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7">
    <xf numFmtId="0" fontId="0" fillId="0" borderId="0"/>
    <xf numFmtId="0" fontId="8" fillId="0" borderId="0"/>
    <xf numFmtId="0" fontId="2" fillId="0" borderId="0"/>
    <xf numFmtId="9" fontId="9" fillId="0" borderId="0" applyFont="0" applyFill="0" applyBorder="0" applyAlignment="0" applyProtection="0"/>
    <xf numFmtId="0" fontId="1" fillId="0" borderId="0"/>
    <xf numFmtId="9" fontId="11" fillId="0" borderId="0" applyFont="0" applyFill="0" applyBorder="0" applyAlignment="0" applyProtection="0"/>
    <xf numFmtId="0" fontId="21" fillId="6" borderId="0" applyNumberFormat="0" applyBorder="0" applyAlignment="0" applyProtection="0"/>
  </cellStyleXfs>
  <cellXfs count="558">
    <xf numFmtId="0" fontId="0" fillId="0" borderId="0" xfId="0"/>
    <xf numFmtId="0" fontId="13" fillId="0" borderId="0" xfId="0" applyFont="1" applyAlignment="1">
      <alignment vertical="top"/>
    </xf>
    <xf numFmtId="4" fontId="13" fillId="2" borderId="3" xfId="0" applyNumberFormat="1" applyFont="1" applyFill="1" applyBorder="1" applyAlignment="1" applyProtection="1">
      <alignment horizontal="right" vertical="top"/>
      <protection locked="0"/>
    </xf>
    <xf numFmtId="4" fontId="13" fillId="0" borderId="3" xfId="0" applyNumberFormat="1" applyFont="1" applyBorder="1" applyAlignment="1">
      <alignment horizontal="right" vertical="top"/>
    </xf>
    <xf numFmtId="0" fontId="13" fillId="0" borderId="0" xfId="0" applyFont="1" applyAlignment="1">
      <alignment vertical="top" wrapText="1"/>
    </xf>
    <xf numFmtId="4" fontId="14" fillId="0" borderId="3" xfId="0" applyNumberFormat="1" applyFont="1" applyBorder="1" applyAlignment="1">
      <alignment horizontal="center" vertical="top"/>
    </xf>
    <xf numFmtId="0" fontId="0" fillId="0" borderId="0" xfId="0" applyAlignment="1">
      <alignment vertical="top"/>
    </xf>
    <xf numFmtId="0" fontId="13" fillId="0" borderId="0" xfId="0" applyFont="1" applyAlignment="1">
      <alignment horizontal="left" vertical="top"/>
    </xf>
    <xf numFmtId="4" fontId="14" fillId="0" borderId="0" xfId="0" applyNumberFormat="1" applyFont="1" applyAlignment="1">
      <alignment horizontal="center" vertical="top"/>
    </xf>
    <xf numFmtId="4" fontId="13" fillId="0" borderId="0" xfId="0" applyNumberFormat="1" applyFont="1" applyAlignment="1">
      <alignment horizontal="right" vertical="top"/>
    </xf>
    <xf numFmtId="4" fontId="14" fillId="0" borderId="3" xfId="0" applyNumberFormat="1" applyFont="1" applyBorder="1" applyAlignment="1">
      <alignment horizontal="center" vertical="center"/>
    </xf>
    <xf numFmtId="0" fontId="12" fillId="0" borderId="0" xfId="0" applyFont="1" applyAlignment="1">
      <alignment horizontal="center" vertical="top"/>
    </xf>
    <xf numFmtId="0" fontId="5" fillId="0" borderId="0" xfId="0" applyFont="1" applyAlignment="1">
      <alignment horizontal="center" vertical="top"/>
    </xf>
    <xf numFmtId="3" fontId="14" fillId="0" borderId="3" xfId="0" applyNumberFormat="1" applyFont="1" applyBorder="1" applyAlignment="1">
      <alignment horizontal="left" vertical="top"/>
    </xf>
    <xf numFmtId="3" fontId="16" fillId="0" borderId="0" xfId="0" applyNumberFormat="1" applyFont="1" applyAlignment="1">
      <alignment horizontal="center" vertical="top"/>
    </xf>
    <xf numFmtId="3" fontId="6" fillId="0" borderId="0" xfId="0" applyNumberFormat="1" applyFont="1" applyAlignment="1">
      <alignment horizontal="center" vertical="top"/>
    </xf>
    <xf numFmtId="3" fontId="13" fillId="0" borderId="3" xfId="0" applyNumberFormat="1" applyFont="1" applyBorder="1" applyAlignment="1">
      <alignment horizontal="left" vertical="top" wrapText="1"/>
    </xf>
    <xf numFmtId="4" fontId="16" fillId="0" borderId="3" xfId="0" applyNumberFormat="1" applyFont="1" applyBorder="1" applyAlignment="1">
      <alignment horizontal="right" vertical="top"/>
    </xf>
    <xf numFmtId="3" fontId="12" fillId="0" borderId="0" xfId="0" applyNumberFormat="1" applyFont="1" applyAlignment="1">
      <alignment horizontal="center" vertical="top"/>
    </xf>
    <xf numFmtId="3" fontId="5" fillId="0" borderId="0" xfId="0" applyNumberFormat="1" applyFont="1" applyAlignment="1">
      <alignment horizontal="center" vertical="top"/>
    </xf>
    <xf numFmtId="3" fontId="14" fillId="0" borderId="3" xfId="0" applyNumberFormat="1" applyFont="1" applyBorder="1" applyAlignment="1">
      <alignment horizontal="right" vertical="top" wrapText="1"/>
    </xf>
    <xf numFmtId="4" fontId="14" fillId="0" borderId="3" xfId="0" applyNumberFormat="1" applyFont="1" applyBorder="1" applyAlignment="1">
      <alignment horizontal="right" vertical="top"/>
    </xf>
    <xf numFmtId="3" fontId="10" fillId="0" borderId="0" xfId="0" applyNumberFormat="1" applyFont="1" applyAlignment="1">
      <alignment horizontal="center" vertical="top"/>
    </xf>
    <xf numFmtId="0" fontId="12" fillId="0" borderId="0" xfId="0" applyFont="1" applyAlignment="1">
      <alignment horizontal="left" vertical="top"/>
    </xf>
    <xf numFmtId="0" fontId="12" fillId="0" borderId="0" xfId="0" applyFont="1" applyAlignment="1">
      <alignment vertical="top" wrapText="1"/>
    </xf>
    <xf numFmtId="4" fontId="14" fillId="0" borderId="0" xfId="0" applyNumberFormat="1" applyFont="1" applyAlignment="1">
      <alignment horizontal="right" vertical="top"/>
    </xf>
    <xf numFmtId="3" fontId="7" fillId="0" borderId="0" xfId="0" applyNumberFormat="1" applyFont="1" applyAlignment="1">
      <alignment horizontal="center" vertical="top"/>
    </xf>
    <xf numFmtId="0" fontId="16" fillId="0" borderId="0" xfId="0" applyFont="1" applyAlignment="1">
      <alignment vertical="top" wrapText="1"/>
    </xf>
    <xf numFmtId="0" fontId="3" fillId="0" borderId="0" xfId="0" applyFont="1" applyAlignment="1">
      <alignment vertical="top"/>
    </xf>
    <xf numFmtId="0" fontId="7" fillId="0" borderId="0" xfId="0" applyFont="1" applyAlignment="1">
      <alignment horizontal="center" vertical="top"/>
    </xf>
    <xf numFmtId="0" fontId="16" fillId="0" borderId="0" xfId="0" applyFont="1" applyAlignment="1">
      <alignment horizontal="center" vertical="top"/>
    </xf>
    <xf numFmtId="0" fontId="4" fillId="0" borderId="0" xfId="0" applyFont="1" applyAlignment="1">
      <alignment horizontal="center" vertical="top"/>
    </xf>
    <xf numFmtId="0" fontId="16" fillId="0" borderId="0" xfId="0" applyFont="1" applyAlignment="1">
      <alignment horizontal="left" vertical="top"/>
    </xf>
    <xf numFmtId="0" fontId="16" fillId="0" borderId="0" xfId="0" applyFont="1" applyAlignment="1">
      <alignment horizontal="right" vertical="top" wrapText="1"/>
    </xf>
    <xf numFmtId="0" fontId="6" fillId="0" borderId="0" xfId="0" applyFont="1" applyAlignment="1">
      <alignment horizontal="center" vertical="top"/>
    </xf>
    <xf numFmtId="0" fontId="14" fillId="0" borderId="0" xfId="0" applyFont="1" applyAlignment="1">
      <alignment horizontal="left" vertical="top" wrapText="1"/>
    </xf>
    <xf numFmtId="4" fontId="16" fillId="0" borderId="3" xfId="0" applyNumberFormat="1" applyFont="1" applyBorder="1" applyAlignment="1">
      <alignment horizontal="center" vertical="top"/>
    </xf>
    <xf numFmtId="4" fontId="13" fillId="0" borderId="3" xfId="0" applyNumberFormat="1" applyFont="1" applyBorder="1" applyAlignment="1">
      <alignment horizontal="center" vertical="top"/>
    </xf>
    <xf numFmtId="0" fontId="13" fillId="0" borderId="0" xfId="0" applyFont="1" applyAlignment="1">
      <alignment horizontal="left" vertical="top" wrapText="1"/>
    </xf>
    <xf numFmtId="4" fontId="13" fillId="0" borderId="0" xfId="0" applyNumberFormat="1" applyFont="1" applyAlignment="1">
      <alignment horizontal="center" vertical="top"/>
    </xf>
    <xf numFmtId="4" fontId="18" fillId="0" borderId="3" xfId="0" applyNumberFormat="1" applyFont="1" applyBorder="1" applyAlignment="1">
      <alignment horizontal="right" vertical="top"/>
    </xf>
    <xf numFmtId="4" fontId="19" fillId="4" borderId="3" xfId="0" applyNumberFormat="1" applyFont="1" applyFill="1" applyBorder="1" applyAlignment="1" applyProtection="1">
      <alignment horizontal="right" vertical="top"/>
      <protection locked="0"/>
    </xf>
    <xf numFmtId="0" fontId="22" fillId="0" borderId="0" xfId="0" applyFont="1" applyAlignment="1">
      <alignment vertical="top" wrapText="1"/>
    </xf>
    <xf numFmtId="0" fontId="22" fillId="8" borderId="43" xfId="0" applyFont="1" applyFill="1" applyBorder="1" applyAlignment="1">
      <alignment horizontal="center" vertical="top" wrapText="1"/>
    </xf>
    <xf numFmtId="0" fontId="22" fillId="8" borderId="46" xfId="0" applyFont="1" applyFill="1" applyBorder="1" applyAlignment="1">
      <alignment horizontal="center" vertical="top" wrapText="1"/>
    </xf>
    <xf numFmtId="0" fontId="24" fillId="8" borderId="46" xfId="0" applyFont="1" applyFill="1" applyBorder="1" applyAlignment="1">
      <alignment horizontal="center" vertical="top" wrapText="1"/>
    </xf>
    <xf numFmtId="0" fontId="24" fillId="8" borderId="48" xfId="0" applyFont="1" applyFill="1" applyBorder="1" applyAlignment="1">
      <alignment horizontal="center" vertical="top" wrapText="1"/>
    </xf>
    <xf numFmtId="0" fontId="22" fillId="8" borderId="49" xfId="0" applyFont="1" applyFill="1" applyBorder="1" applyAlignment="1">
      <alignment horizontal="center" vertical="top" wrapText="1"/>
    </xf>
    <xf numFmtId="0" fontId="22" fillId="8" borderId="50" xfId="0" applyFont="1" applyFill="1" applyBorder="1" applyAlignment="1">
      <alignment horizontal="center" vertical="top" wrapText="1"/>
    </xf>
    <xf numFmtId="0" fontId="24" fillId="8" borderId="50" xfId="0" applyFont="1" applyFill="1" applyBorder="1" applyAlignment="1">
      <alignment horizontal="center" vertical="top" wrapText="1"/>
    </xf>
    <xf numFmtId="0" fontId="24" fillId="8" borderId="9" xfId="0" applyFont="1" applyFill="1" applyBorder="1" applyAlignment="1">
      <alignment horizontal="center" vertical="top" wrapText="1"/>
    </xf>
    <xf numFmtId="0" fontId="22" fillId="0" borderId="3" xfId="0" applyFont="1" applyBorder="1" applyAlignment="1">
      <alignment vertical="top" wrapText="1"/>
    </xf>
    <xf numFmtId="4" fontId="22" fillId="0" borderId="3" xfId="0" applyNumberFormat="1" applyFont="1" applyBorder="1" applyAlignment="1">
      <alignment vertical="top" wrapText="1"/>
    </xf>
    <xf numFmtId="10" fontId="22" fillId="0" borderId="3" xfId="0" applyNumberFormat="1" applyFont="1" applyBorder="1" applyAlignment="1">
      <alignment vertical="top" wrapText="1"/>
    </xf>
    <xf numFmtId="10" fontId="22" fillId="7" borderId="3" xfId="0" applyNumberFormat="1" applyFont="1" applyFill="1" applyBorder="1" applyAlignment="1">
      <alignment vertical="top" wrapText="1"/>
    </xf>
    <xf numFmtId="4" fontId="23" fillId="8" borderId="52" xfId="0" applyNumberFormat="1" applyFont="1" applyFill="1" applyBorder="1" applyAlignment="1">
      <alignment horizontal="center" vertical="top" wrapText="1"/>
    </xf>
    <xf numFmtId="10" fontId="22" fillId="8" borderId="53" xfId="0" applyNumberFormat="1" applyFont="1" applyFill="1" applyBorder="1" applyAlignment="1">
      <alignment vertical="top" wrapText="1"/>
    </xf>
    <xf numFmtId="0" fontId="22" fillId="0" borderId="0" xfId="0" applyFont="1" applyAlignment="1">
      <alignment vertical="center"/>
    </xf>
    <xf numFmtId="10" fontId="22" fillId="0" borderId="0" xfId="0" applyNumberFormat="1" applyFont="1" applyAlignment="1">
      <alignment vertical="top" wrapText="1"/>
    </xf>
    <xf numFmtId="4" fontId="25" fillId="3" borderId="23" xfId="6" applyNumberFormat="1" applyFont="1" applyFill="1" applyBorder="1"/>
    <xf numFmtId="0" fontId="26" fillId="0" borderId="0" xfId="0" applyFont="1"/>
    <xf numFmtId="0" fontId="28" fillId="0" borderId="3" xfId="1" applyFont="1" applyBorder="1" applyAlignment="1">
      <alignment vertical="top" wrapText="1"/>
    </xf>
    <xf numFmtId="0" fontId="28" fillId="0" borderId="3" xfId="1" applyFont="1" applyBorder="1" applyAlignment="1">
      <alignment horizontal="center" vertical="top" wrapText="1"/>
    </xf>
    <xf numFmtId="0" fontId="29" fillId="0" borderId="3" xfId="1" applyFont="1" applyBorder="1" applyAlignment="1">
      <alignment vertical="top" wrapText="1"/>
    </xf>
    <xf numFmtId="4" fontId="28" fillId="0" borderId="3" xfId="1" applyNumberFormat="1" applyFont="1" applyBorder="1" applyAlignment="1">
      <alignment horizontal="right" vertical="top"/>
    </xf>
    <xf numFmtId="4" fontId="29" fillId="0" borderId="3" xfId="1" applyNumberFormat="1" applyFont="1" applyBorder="1" applyAlignment="1">
      <alignment horizontal="right" vertical="top"/>
    </xf>
    <xf numFmtId="4" fontId="29" fillId="4" borderId="3" xfId="1" applyNumberFormat="1" applyFont="1" applyFill="1" applyBorder="1" applyAlignment="1" applyProtection="1">
      <alignment horizontal="right" vertical="top"/>
      <protection locked="0"/>
    </xf>
    <xf numFmtId="0" fontId="20" fillId="3" borderId="3" xfId="0" applyFont="1" applyFill="1" applyBorder="1" applyAlignment="1">
      <alignment vertical="top" wrapText="1"/>
    </xf>
    <xf numFmtId="0" fontId="29" fillId="0" borderId="0" xfId="1" applyFont="1" applyAlignment="1">
      <alignment vertical="top"/>
    </xf>
    <xf numFmtId="0" fontId="28" fillId="0" borderId="0" xfId="1" applyFont="1" applyAlignment="1">
      <alignment vertical="top"/>
    </xf>
    <xf numFmtId="0" fontId="28" fillId="0" borderId="0" xfId="1" applyFont="1" applyAlignment="1">
      <alignment horizontal="left" vertical="top" wrapText="1"/>
    </xf>
    <xf numFmtId="0" fontId="28" fillId="0" borderId="0" xfId="1" applyFont="1" applyAlignment="1">
      <alignment horizontal="right" vertical="top"/>
    </xf>
    <xf numFmtId="49" fontId="27" fillId="0" borderId="3" xfId="1" applyNumberFormat="1" applyFont="1" applyBorder="1" applyAlignment="1">
      <alignment vertical="top"/>
    </xf>
    <xf numFmtId="0" fontId="20" fillId="3" borderId="3" xfId="1" applyFont="1" applyFill="1" applyBorder="1" applyAlignment="1">
      <alignment vertical="top" wrapText="1"/>
    </xf>
    <xf numFmtId="4" fontId="20" fillId="3" borderId="3" xfId="1" applyNumberFormat="1" applyFont="1" applyFill="1" applyBorder="1" applyAlignment="1">
      <alignment horizontal="right" vertical="top"/>
    </xf>
    <xf numFmtId="49" fontId="20" fillId="0" borderId="3" xfId="1" applyNumberFormat="1" applyFont="1" applyBorder="1" applyAlignment="1">
      <alignment vertical="top"/>
    </xf>
    <xf numFmtId="0" fontId="27" fillId="3" borderId="3" xfId="1" applyFont="1" applyFill="1" applyBorder="1" applyAlignment="1">
      <alignment horizontal="right" vertical="top" wrapText="1"/>
    </xf>
    <xf numFmtId="4" fontId="27" fillId="3" borderId="3" xfId="1" applyNumberFormat="1" applyFont="1" applyFill="1" applyBorder="1" applyAlignment="1">
      <alignment horizontal="right" vertical="top"/>
    </xf>
    <xf numFmtId="49" fontId="27" fillId="3" borderId="3" xfId="1" applyNumberFormat="1" applyFont="1" applyFill="1" applyBorder="1" applyAlignment="1">
      <alignment vertical="top"/>
    </xf>
    <xf numFmtId="0" fontId="29" fillId="3" borderId="0" xfId="1" applyFont="1" applyFill="1" applyAlignment="1">
      <alignment vertical="top"/>
    </xf>
    <xf numFmtId="0" fontId="20" fillId="0" borderId="0" xfId="0" applyFont="1" applyAlignment="1">
      <alignment vertical="top"/>
    </xf>
    <xf numFmtId="0" fontId="29" fillId="0" borderId="0" xfId="1" applyFont="1" applyAlignment="1">
      <alignment vertical="top" wrapText="1"/>
    </xf>
    <xf numFmtId="4" fontId="29" fillId="0" borderId="0" xfId="1" applyNumberFormat="1" applyFont="1" applyAlignment="1">
      <alignment horizontal="right" vertical="top"/>
    </xf>
    <xf numFmtId="49" fontId="29" fillId="0" borderId="0" xfId="1" applyNumberFormat="1" applyFont="1" applyAlignment="1">
      <alignment vertical="top"/>
    </xf>
    <xf numFmtId="0" fontId="28" fillId="0" borderId="0" xfId="1" applyFont="1" applyAlignment="1">
      <alignment vertical="top" wrapText="1"/>
    </xf>
    <xf numFmtId="49" fontId="20" fillId="8" borderId="3" xfId="1" applyNumberFormat="1" applyFont="1" applyFill="1" applyBorder="1" applyAlignment="1">
      <alignment vertical="top"/>
    </xf>
    <xf numFmtId="0" fontId="27" fillId="8" borderId="3" xfId="1" applyFont="1" applyFill="1" applyBorder="1" applyAlignment="1">
      <alignment horizontal="right" vertical="top" wrapText="1"/>
    </xf>
    <xf numFmtId="4" fontId="27" fillId="8" borderId="3" xfId="1" applyNumberFormat="1" applyFont="1" applyFill="1" applyBorder="1" applyAlignment="1">
      <alignment horizontal="right" vertical="top"/>
    </xf>
    <xf numFmtId="0" fontId="20" fillId="8" borderId="3" xfId="1" applyFont="1" applyFill="1" applyBorder="1" applyAlignment="1">
      <alignment vertical="top"/>
    </xf>
    <xf numFmtId="49" fontId="20" fillId="5" borderId="3" xfId="1" applyNumberFormat="1" applyFont="1" applyFill="1" applyBorder="1" applyAlignment="1">
      <alignment vertical="top"/>
    </xf>
    <xf numFmtId="0" fontId="27" fillId="5" borderId="3" xfId="1" applyFont="1" applyFill="1" applyBorder="1" applyAlignment="1">
      <alignment horizontal="right" vertical="top" wrapText="1"/>
    </xf>
    <xf numFmtId="4" fontId="27" fillId="5" borderId="3" xfId="1" applyNumberFormat="1" applyFont="1" applyFill="1" applyBorder="1" applyAlignment="1">
      <alignment horizontal="right" vertical="top"/>
    </xf>
    <xf numFmtId="0" fontId="23" fillId="0" borderId="0" xfId="0" applyFont="1"/>
    <xf numFmtId="0" fontId="29" fillId="0" borderId="0" xfId="1" applyFont="1" applyAlignment="1" applyProtection="1">
      <alignment vertical="top"/>
      <protection hidden="1"/>
    </xf>
    <xf numFmtId="0" fontId="20" fillId="0" borderId="0" xfId="1" applyFont="1" applyAlignment="1" applyProtection="1">
      <alignment vertical="top"/>
      <protection hidden="1"/>
    </xf>
    <xf numFmtId="1" fontId="23" fillId="0" borderId="0" xfId="0" applyNumberFormat="1" applyFont="1"/>
    <xf numFmtId="4" fontId="33" fillId="0" borderId="0" xfId="0" applyNumberFormat="1" applyFont="1"/>
    <xf numFmtId="0" fontId="29" fillId="0" borderId="3" xfId="1" applyFont="1" applyBorder="1" applyAlignment="1">
      <alignment vertical="top"/>
    </xf>
    <xf numFmtId="0" fontId="29" fillId="0" borderId="3" xfId="1" applyFont="1" applyBorder="1" applyAlignment="1">
      <alignment horizontal="center" vertical="top"/>
    </xf>
    <xf numFmtId="0" fontId="32" fillId="0" borderId="0" xfId="0" applyFont="1"/>
    <xf numFmtId="0" fontId="31" fillId="9" borderId="54" xfId="0" applyFont="1" applyFill="1" applyBorder="1" applyAlignment="1">
      <alignment horizontal="left" wrapText="1"/>
    </xf>
    <xf numFmtId="0" fontId="32" fillId="0" borderId="54" xfId="0" applyFont="1" applyBorder="1" applyAlignment="1">
      <alignment horizontal="left" wrapText="1" indent="1"/>
    </xf>
    <xf numFmtId="0" fontId="31" fillId="0" borderId="54" xfId="0" applyFont="1" applyBorder="1" applyAlignment="1">
      <alignment horizontal="right"/>
    </xf>
    <xf numFmtId="4" fontId="25" fillId="3" borderId="3" xfId="6" applyNumberFormat="1" applyFont="1" applyFill="1" applyBorder="1"/>
    <xf numFmtId="0" fontId="26" fillId="0" borderId="3" xfId="0" quotePrefix="1" applyFont="1" applyBorder="1" applyAlignment="1">
      <alignment horizontal="center" vertical="center"/>
    </xf>
    <xf numFmtId="0" fontId="30" fillId="0" borderId="0" xfId="0" applyFont="1"/>
    <xf numFmtId="2" fontId="20" fillId="0" borderId="3" xfId="1" applyNumberFormat="1" applyFont="1" applyBorder="1" applyAlignment="1">
      <alignment vertical="top"/>
    </xf>
    <xf numFmtId="0" fontId="28" fillId="0" borderId="3" xfId="1" applyFont="1" applyBorder="1" applyAlignment="1">
      <alignment horizontal="center" vertical="top"/>
    </xf>
    <xf numFmtId="0" fontId="29" fillId="3" borderId="3" xfId="1" applyFont="1" applyFill="1" applyBorder="1" applyAlignment="1">
      <alignment horizontal="center" vertical="top"/>
    </xf>
    <xf numFmtId="0" fontId="28" fillId="0" borderId="3" xfId="1" applyFont="1" applyBorder="1" applyAlignment="1" applyProtection="1">
      <alignment horizontal="center" vertical="top"/>
      <protection hidden="1"/>
    </xf>
    <xf numFmtId="3" fontId="34" fillId="0" borderId="3" xfId="0" applyNumberFormat="1" applyFont="1" applyBorder="1" applyAlignment="1">
      <alignment horizontal="right" vertical="top"/>
    </xf>
    <xf numFmtId="4" fontId="29" fillId="0" borderId="0" xfId="1" applyNumberFormat="1" applyFont="1" applyAlignment="1">
      <alignment vertical="top"/>
    </xf>
    <xf numFmtId="0" fontId="37" fillId="0" borderId="12" xfId="0" applyFont="1" applyBorder="1" applyAlignment="1">
      <alignment horizontal="center" vertical="center" wrapText="1"/>
    </xf>
    <xf numFmtId="0" fontId="37" fillId="0" borderId="12" xfId="0" applyFont="1" applyBorder="1" applyAlignment="1">
      <alignment horizontal="center" vertical="center"/>
    </xf>
    <xf numFmtId="0" fontId="37" fillId="0" borderId="13" xfId="0" applyFont="1" applyBorder="1" applyAlignment="1">
      <alignment horizontal="center" vertical="center" wrapText="1"/>
    </xf>
    <xf numFmtId="0" fontId="37" fillId="0" borderId="16" xfId="0" applyFont="1" applyBorder="1" applyAlignment="1">
      <alignment horizontal="center" vertical="center" wrapText="1"/>
    </xf>
    <xf numFmtId="0" fontId="37" fillId="0" borderId="16" xfId="0" applyFont="1" applyBorder="1" applyAlignment="1">
      <alignment horizontal="center" vertical="center"/>
    </xf>
    <xf numFmtId="0" fontId="37" fillId="0" borderId="17" xfId="0" applyFont="1" applyBorder="1" applyAlignment="1">
      <alignment horizontal="center" vertical="center" wrapText="1"/>
    </xf>
    <xf numFmtId="0" fontId="37" fillId="0" borderId="8" xfId="0" applyFont="1" applyBorder="1" applyAlignment="1">
      <alignment horizontal="center" vertical="center" wrapText="1"/>
    </xf>
    <xf numFmtId="0" fontId="37" fillId="0" borderId="8" xfId="0" applyFont="1" applyBorder="1" applyAlignment="1">
      <alignment horizontal="center" vertical="center"/>
    </xf>
    <xf numFmtId="0" fontId="37" fillId="0" borderId="56" xfId="0" applyFont="1" applyBorder="1" applyAlignment="1">
      <alignment horizontal="center" vertical="center" wrapText="1"/>
    </xf>
    <xf numFmtId="0" fontId="0" fillId="0" borderId="18" xfId="0" quotePrefix="1" applyBorder="1" applyAlignment="1">
      <alignment horizontal="center" vertical="center"/>
    </xf>
    <xf numFmtId="0" fontId="0" fillId="0" borderId="3" xfId="0" applyBorder="1" applyAlignment="1">
      <alignment horizontal="center"/>
    </xf>
    <xf numFmtId="0" fontId="0" fillId="0" borderId="22" xfId="0" quotePrefix="1" applyBorder="1" applyAlignment="1">
      <alignment horizontal="center" vertical="center"/>
    </xf>
    <xf numFmtId="4" fontId="0" fillId="10" borderId="3" xfId="0" applyNumberFormat="1" applyFill="1" applyBorder="1" applyProtection="1">
      <protection locked="0"/>
    </xf>
    <xf numFmtId="4" fontId="0" fillId="0" borderId="3" xfId="0" applyNumberFormat="1" applyBorder="1"/>
    <xf numFmtId="4" fontId="0" fillId="0" borderId="27" xfId="0" applyNumberFormat="1" applyBorder="1"/>
    <xf numFmtId="4" fontId="37" fillId="0" borderId="15" xfId="0" applyNumberFormat="1" applyFont="1" applyBorder="1"/>
    <xf numFmtId="4" fontId="37" fillId="0" borderId="30" xfId="0" applyNumberFormat="1" applyFont="1" applyBorder="1"/>
    <xf numFmtId="4" fontId="0" fillId="0" borderId="0" xfId="0" applyNumberFormat="1"/>
    <xf numFmtId="0" fontId="0" fillId="0" borderId="31" xfId="0" quotePrefix="1" applyBorder="1" applyAlignment="1">
      <alignment horizontal="center" vertical="center"/>
    </xf>
    <xf numFmtId="4" fontId="37" fillId="0" borderId="16" xfId="0" applyNumberFormat="1" applyFont="1" applyBorder="1"/>
    <xf numFmtId="4" fontId="37" fillId="0" borderId="17" xfId="0" applyNumberFormat="1" applyFont="1" applyBorder="1"/>
    <xf numFmtId="0" fontId="0" fillId="0" borderId="3" xfId="0" applyBorder="1"/>
    <xf numFmtId="4" fontId="37" fillId="0" borderId="3" xfId="0" applyNumberFormat="1" applyFont="1" applyBorder="1"/>
    <xf numFmtId="0" fontId="0" fillId="0" borderId="3" xfId="0" applyBorder="1" applyAlignment="1">
      <alignment wrapText="1"/>
    </xf>
    <xf numFmtId="0" fontId="0" fillId="0" borderId="23" xfId="0" applyBorder="1" applyAlignment="1">
      <alignment wrapText="1"/>
    </xf>
    <xf numFmtId="0" fontId="0" fillId="0" borderId="61" xfId="0" quotePrefix="1" applyBorder="1" applyAlignment="1">
      <alignment horizontal="center" vertical="center"/>
    </xf>
    <xf numFmtId="0" fontId="0" fillId="0" borderId="7" xfId="0" applyBorder="1" applyAlignment="1">
      <alignment wrapText="1"/>
    </xf>
    <xf numFmtId="0" fontId="0" fillId="0" borderId="0" xfId="0" applyAlignment="1">
      <alignment wrapText="1"/>
    </xf>
    <xf numFmtId="4" fontId="37" fillId="0" borderId="37" xfId="0" applyNumberFormat="1" applyFont="1" applyBorder="1"/>
    <xf numFmtId="0" fontId="0" fillId="0" borderId="0" xfId="0" applyAlignment="1">
      <alignment horizontal="center" vertical="center"/>
    </xf>
    <xf numFmtId="0" fontId="20" fillId="0" borderId="0" xfId="0" applyFont="1"/>
    <xf numFmtId="0" fontId="28" fillId="3" borderId="55" xfId="0" applyFont="1" applyFill="1" applyBorder="1"/>
    <xf numFmtId="4" fontId="20" fillId="3" borderId="0" xfId="0" applyNumberFormat="1" applyFont="1" applyFill="1" applyAlignment="1" applyProtection="1">
      <alignment horizontal="right" vertical="top" wrapText="1"/>
      <protection locked="0"/>
    </xf>
    <xf numFmtId="0" fontId="27" fillId="0" borderId="0" xfId="0" applyFont="1" applyAlignment="1">
      <alignment vertical="top" wrapText="1"/>
    </xf>
    <xf numFmtId="0" fontId="27" fillId="3" borderId="0" xfId="0" applyFont="1" applyFill="1" applyAlignment="1">
      <alignment vertical="top" wrapText="1"/>
    </xf>
    <xf numFmtId="0" fontId="20" fillId="3" borderId="0" xfId="0" applyFont="1" applyFill="1"/>
    <xf numFmtId="0" fontId="29" fillId="3" borderId="0" xfId="0" applyFont="1" applyFill="1" applyProtection="1">
      <protection locked="0"/>
    </xf>
    <xf numFmtId="0" fontId="29" fillId="3" borderId="0" xfId="0" applyFont="1" applyFill="1" applyAlignment="1" applyProtection="1">
      <alignment horizontal="center" vertical="center"/>
      <protection locked="0"/>
    </xf>
    <xf numFmtId="0" fontId="20" fillId="0" borderId="0" xfId="0" applyFont="1" applyProtection="1">
      <protection locked="0"/>
    </xf>
    <xf numFmtId="0" fontId="20" fillId="3" borderId="0" xfId="0" applyFont="1" applyFill="1" applyProtection="1">
      <protection locked="0"/>
    </xf>
    <xf numFmtId="0" fontId="40" fillId="0" borderId="0" xfId="0" applyFont="1"/>
    <xf numFmtId="0" fontId="27" fillId="0" borderId="0" xfId="0" applyFont="1"/>
    <xf numFmtId="3" fontId="20" fillId="0" borderId="3" xfId="0" applyNumberFormat="1" applyFont="1" applyBorder="1" applyAlignment="1">
      <alignment vertical="distributed"/>
    </xf>
    <xf numFmtId="3" fontId="27" fillId="0" borderId="3" xfId="0" applyNumberFormat="1" applyFont="1" applyBorder="1" applyAlignment="1">
      <alignment vertical="distributed"/>
    </xf>
    <xf numFmtId="3" fontId="27" fillId="0" borderId="3" xfId="0" applyNumberFormat="1" applyFont="1" applyBorder="1" applyAlignment="1">
      <alignment horizontal="right"/>
    </xf>
    <xf numFmtId="3" fontId="20" fillId="0" borderId="3" xfId="0" applyNumberFormat="1" applyFont="1" applyBorder="1" applyAlignment="1">
      <alignment horizontal="right"/>
    </xf>
    <xf numFmtId="0" fontId="20" fillId="0" borderId="3" xfId="0" applyFont="1" applyBorder="1" applyAlignment="1">
      <alignment vertical="distributed" wrapText="1"/>
    </xf>
    <xf numFmtId="0" fontId="27" fillId="0" borderId="3" xfId="0" applyFont="1" applyBorder="1" applyAlignment="1">
      <alignment vertical="distributed" wrapText="1"/>
    </xf>
    <xf numFmtId="3" fontId="27" fillId="0" borderId="3" xfId="0" applyNumberFormat="1" applyFont="1" applyBorder="1"/>
    <xf numFmtId="3" fontId="27" fillId="0" borderId="62" xfId="0" applyNumberFormat="1" applyFont="1" applyBorder="1" applyAlignment="1">
      <alignment vertical="distributed"/>
    </xf>
    <xf numFmtId="3" fontId="27" fillId="0" borderId="62" xfId="0" applyNumberFormat="1" applyFont="1" applyBorder="1" applyAlignment="1">
      <alignment horizontal="right"/>
    </xf>
    <xf numFmtId="3" fontId="20" fillId="0" borderId="0" xfId="0" applyNumberFormat="1" applyFont="1" applyAlignment="1">
      <alignment horizontal="right"/>
    </xf>
    <xf numFmtId="0" fontId="27" fillId="0" borderId="3" xfId="0" applyFont="1" applyBorder="1" applyAlignment="1">
      <alignment vertical="distributed"/>
    </xf>
    <xf numFmtId="0" fontId="20" fillId="0" borderId="3" xfId="0" applyFont="1" applyBorder="1" applyAlignment="1">
      <alignment vertical="distributed"/>
    </xf>
    <xf numFmtId="0" fontId="20" fillId="0" borderId="0" xfId="0" applyFont="1" applyAlignment="1">
      <alignment vertical="distributed"/>
    </xf>
    <xf numFmtId="3" fontId="20" fillId="0" borderId="0" xfId="0" applyNumberFormat="1" applyFont="1"/>
    <xf numFmtId="0" fontId="20" fillId="0" borderId="3" xfId="0" applyFont="1" applyBorder="1" applyAlignment="1">
      <alignment horizontal="left" vertical="distributed"/>
    </xf>
    <xf numFmtId="0" fontId="20" fillId="0" borderId="3" xfId="0" applyFont="1" applyBorder="1" applyAlignment="1">
      <alignment horizontal="right" vertical="distributed"/>
    </xf>
    <xf numFmtId="0" fontId="42" fillId="0" borderId="0" xfId="0" applyFont="1" applyAlignment="1">
      <alignment horizontal="left" vertical="center"/>
    </xf>
    <xf numFmtId="0" fontId="43" fillId="0" borderId="0" xfId="0" applyFont="1" applyAlignment="1">
      <alignment horizontal="left" vertical="center"/>
    </xf>
    <xf numFmtId="0" fontId="27" fillId="0" borderId="3" xfId="0" applyFont="1" applyBorder="1"/>
    <xf numFmtId="0" fontId="27" fillId="0" borderId="3" xfId="0" applyFont="1" applyBorder="1" applyAlignment="1">
      <alignment horizontal="left" vertical="distributed" wrapText="1"/>
    </xf>
    <xf numFmtId="0" fontId="20" fillId="0" borderId="63" xfId="0" applyFont="1" applyBorder="1"/>
    <xf numFmtId="3" fontId="20" fillId="0" borderId="63" xfId="0" applyNumberFormat="1" applyFont="1" applyBorder="1" applyAlignment="1">
      <alignment horizontal="center"/>
    </xf>
    <xf numFmtId="0" fontId="20" fillId="0" borderId="3" xfId="0" applyFont="1" applyBorder="1" applyAlignment="1">
      <alignment horizontal="left" vertical="distributed" wrapText="1"/>
    </xf>
    <xf numFmtId="3" fontId="17" fillId="0" borderId="3" xfId="0" applyNumberFormat="1" applyFont="1" applyBorder="1" applyAlignment="1">
      <alignment horizontal="left" vertical="top"/>
    </xf>
    <xf numFmtId="3" fontId="45" fillId="0" borderId="3" xfId="0" applyNumberFormat="1" applyFont="1" applyBorder="1" applyAlignment="1">
      <alignment horizontal="left" vertical="top"/>
    </xf>
    <xf numFmtId="49" fontId="44" fillId="0" borderId="3" xfId="0" applyNumberFormat="1" applyFont="1" applyBorder="1" applyAlignment="1">
      <alignment horizontal="left" vertical="top"/>
    </xf>
    <xf numFmtId="0" fontId="46" fillId="0" borderId="0" xfId="0" applyFont="1"/>
    <xf numFmtId="0" fontId="28" fillId="3" borderId="3" xfId="0" applyFont="1" applyFill="1" applyBorder="1" applyAlignment="1" applyProtection="1">
      <alignment vertical="center" wrapText="1"/>
      <protection locked="0"/>
    </xf>
    <xf numFmtId="0" fontId="27" fillId="0" borderId="3" xfId="0" applyFont="1" applyBorder="1" applyAlignment="1">
      <alignment vertical="top"/>
    </xf>
    <xf numFmtId="3" fontId="20" fillId="10" borderId="3" xfId="0" applyNumberFormat="1" applyFont="1" applyFill="1" applyBorder="1" applyAlignment="1" applyProtection="1">
      <alignment horizontal="right"/>
      <protection locked="0"/>
    </xf>
    <xf numFmtId="3" fontId="20" fillId="10" borderId="3" xfId="0" applyNumberFormat="1" applyFont="1" applyFill="1" applyBorder="1" applyProtection="1">
      <protection locked="0"/>
    </xf>
    <xf numFmtId="3" fontId="27" fillId="10" borderId="3" xfId="0" applyNumberFormat="1" applyFont="1" applyFill="1" applyBorder="1" applyProtection="1">
      <protection locked="0"/>
    </xf>
    <xf numFmtId="0" fontId="20" fillId="0" borderId="0" xfId="0" applyFont="1" applyAlignment="1">
      <alignment horizontal="left" vertical="top" wrapText="1"/>
    </xf>
    <xf numFmtId="0" fontId="27" fillId="2" borderId="3" xfId="0" applyFont="1" applyFill="1" applyBorder="1" applyAlignment="1">
      <alignment horizontal="left" vertical="top" wrapText="1"/>
    </xf>
    <xf numFmtId="0" fontId="20" fillId="0" borderId="3" xfId="0" applyFont="1" applyBorder="1" applyAlignment="1">
      <alignment horizontal="left" vertical="top" wrapText="1"/>
    </xf>
    <xf numFmtId="0" fontId="40" fillId="0" borderId="0" xfId="0" applyFont="1" applyAlignment="1">
      <alignment vertical="top" wrapText="1"/>
    </xf>
    <xf numFmtId="0" fontId="38" fillId="0" borderId="0" xfId="0" applyFont="1"/>
    <xf numFmtId="0" fontId="20" fillId="0" borderId="0" xfId="0" applyFont="1" applyAlignment="1">
      <alignment vertical="top" wrapText="1"/>
    </xf>
    <xf numFmtId="0" fontId="20" fillId="0" borderId="0" xfId="0" applyFont="1" applyAlignment="1">
      <alignment horizontal="center" vertical="top" wrapText="1"/>
    </xf>
    <xf numFmtId="4" fontId="38" fillId="0" borderId="3" xfId="0" applyNumberFormat="1" applyFont="1" applyBorder="1"/>
    <xf numFmtId="0" fontId="26" fillId="0" borderId="22" xfId="0" quotePrefix="1" applyFont="1" applyBorder="1" applyAlignment="1">
      <alignment horizontal="center" vertical="center"/>
    </xf>
    <xf numFmtId="0" fontId="26" fillId="0" borderId="23" xfId="0" applyFont="1" applyBorder="1"/>
    <xf numFmtId="4" fontId="26" fillId="10" borderId="3" xfId="0" applyNumberFormat="1" applyFont="1" applyFill="1" applyBorder="1" applyProtection="1">
      <protection locked="0"/>
    </xf>
    <xf numFmtId="4" fontId="26" fillId="0" borderId="3" xfId="0" applyNumberFormat="1" applyFont="1" applyBorder="1"/>
    <xf numFmtId="4" fontId="26" fillId="0" borderId="27" xfId="0" applyNumberFormat="1" applyFont="1" applyBorder="1"/>
    <xf numFmtId="0" fontId="26" fillId="0" borderId="31" xfId="0" quotePrefix="1" applyFont="1" applyBorder="1" applyAlignment="1">
      <alignment horizontal="center" vertical="center"/>
    </xf>
    <xf numFmtId="0" fontId="26" fillId="0" borderId="3" xfId="0" applyFont="1" applyBorder="1"/>
    <xf numFmtId="4" fontId="48" fillId="0" borderId="3" xfId="0" applyNumberFormat="1" applyFont="1" applyBorder="1"/>
    <xf numFmtId="4" fontId="48" fillId="0" borderId="32" xfId="0" applyNumberFormat="1" applyFont="1" applyBorder="1"/>
    <xf numFmtId="4" fontId="48" fillId="0" borderId="36" xfId="0" applyNumberFormat="1" applyFont="1" applyBorder="1"/>
    <xf numFmtId="0" fontId="26" fillId="0" borderId="3" xfId="0" applyFont="1" applyBorder="1" applyAlignment="1">
      <alignment wrapText="1"/>
    </xf>
    <xf numFmtId="0" fontId="26" fillId="0" borderId="35" xfId="0" applyFont="1" applyBorder="1" applyAlignment="1">
      <alignment wrapText="1"/>
    </xf>
    <xf numFmtId="0" fontId="26" fillId="0" borderId="61" xfId="0" quotePrefix="1" applyFont="1" applyBorder="1" applyAlignment="1">
      <alignment horizontal="center" vertical="center"/>
    </xf>
    <xf numFmtId="0" fontId="26" fillId="0" borderId="7" xfId="0" applyFont="1" applyBorder="1" applyAlignment="1">
      <alignment wrapText="1"/>
    </xf>
    <xf numFmtId="0" fontId="50" fillId="0" borderId="0" xfId="0" applyFont="1"/>
    <xf numFmtId="9" fontId="27" fillId="0" borderId="6" xfId="5" applyFont="1" applyBorder="1" applyAlignment="1" applyProtection="1">
      <alignment vertical="top"/>
    </xf>
    <xf numFmtId="9" fontId="27" fillId="0" borderId="0" xfId="5" applyFont="1" applyBorder="1" applyAlignment="1" applyProtection="1">
      <alignment vertical="top"/>
    </xf>
    <xf numFmtId="4" fontId="20" fillId="0" borderId="0" xfId="1" applyNumberFormat="1" applyFont="1" applyAlignment="1" applyProtection="1">
      <alignment vertical="top"/>
      <protection hidden="1"/>
    </xf>
    <xf numFmtId="4" fontId="20" fillId="0" borderId="0" xfId="1" applyNumberFormat="1" applyFont="1" applyAlignment="1">
      <alignment horizontal="right" vertical="top"/>
    </xf>
    <xf numFmtId="4" fontId="27" fillId="0" borderId="0" xfId="1" applyNumberFormat="1" applyFont="1" applyAlignment="1">
      <alignment horizontal="right" vertical="top"/>
    </xf>
    <xf numFmtId="0" fontId="20" fillId="0" borderId="0" xfId="1" applyFont="1" applyAlignment="1">
      <alignment vertical="top"/>
    </xf>
    <xf numFmtId="0" fontId="20" fillId="0" borderId="0" xfId="0" applyFont="1" applyAlignment="1">
      <alignment horizontal="left" vertical="distributed"/>
    </xf>
    <xf numFmtId="0" fontId="29" fillId="3" borderId="0" xfId="0" applyFont="1" applyFill="1" applyAlignment="1">
      <alignment horizontal="center" vertical="center"/>
    </xf>
    <xf numFmtId="0" fontId="29" fillId="3" borderId="0" xfId="0" applyFont="1" applyFill="1"/>
    <xf numFmtId="1" fontId="41" fillId="3" borderId="3" xfId="0" applyNumberFormat="1" applyFont="1" applyFill="1" applyBorder="1" applyAlignment="1">
      <alignment horizontal="right" vertical="center"/>
    </xf>
    <xf numFmtId="3" fontId="20" fillId="0" borderId="0" xfId="0" applyNumberFormat="1" applyFont="1" applyAlignment="1">
      <alignment horizontal="center"/>
    </xf>
    <xf numFmtId="1" fontId="41" fillId="3" borderId="3" xfId="0" applyNumberFormat="1" applyFont="1" applyFill="1" applyBorder="1" applyAlignment="1">
      <alignment horizontal="right"/>
    </xf>
    <xf numFmtId="3" fontId="27" fillId="0" borderId="4" xfId="0" applyNumberFormat="1" applyFont="1" applyBorder="1" applyAlignment="1">
      <alignment vertical="distributed"/>
    </xf>
    <xf numFmtId="3" fontId="27" fillId="0" borderId="2" xfId="0" applyNumberFormat="1" applyFont="1" applyBorder="1" applyAlignment="1">
      <alignment horizontal="right"/>
    </xf>
    <xf numFmtId="3" fontId="27" fillId="0" borderId="5" xfId="0" applyNumberFormat="1" applyFont="1" applyBorder="1" applyAlignment="1">
      <alignment horizontal="right"/>
    </xf>
    <xf numFmtId="1" fontId="41" fillId="0" borderId="3" xfId="0" applyNumberFormat="1" applyFont="1" applyBorder="1" applyAlignment="1" applyProtection="1">
      <alignment horizontal="right"/>
      <protection locked="0"/>
    </xf>
    <xf numFmtId="9" fontId="20" fillId="0" borderId="3" xfId="0" applyNumberFormat="1" applyFont="1" applyBorder="1"/>
    <xf numFmtId="0" fontId="20" fillId="13" borderId="3" xfId="0" applyFont="1" applyFill="1" applyBorder="1" applyAlignment="1">
      <alignment horizontal="left" vertical="distributed"/>
    </xf>
    <xf numFmtId="0" fontId="20" fillId="4" borderId="3" xfId="0" applyFont="1" applyFill="1" applyBorder="1" applyAlignment="1">
      <alignment horizontal="left" vertical="distributed"/>
    </xf>
    <xf numFmtId="9" fontId="20" fillId="4" borderId="3" xfId="0" applyNumberFormat="1" applyFont="1" applyFill="1" applyBorder="1"/>
    <xf numFmtId="0" fontId="51" fillId="0" borderId="0" xfId="0" applyFont="1"/>
    <xf numFmtId="164" fontId="50" fillId="0" borderId="0" xfId="0" applyNumberFormat="1" applyFont="1"/>
    <xf numFmtId="0" fontId="53" fillId="0" borderId="0" xfId="0" applyFont="1"/>
    <xf numFmtId="0" fontId="54" fillId="0" borderId="0" xfId="0" applyFont="1"/>
    <xf numFmtId="0" fontId="50" fillId="7" borderId="3" xfId="0" applyFont="1" applyFill="1" applyBorder="1" applyAlignment="1">
      <alignment horizontal="center"/>
    </xf>
    <xf numFmtId="9" fontId="53" fillId="7" borderId="3" xfId="0" applyNumberFormat="1" applyFont="1" applyFill="1" applyBorder="1" applyAlignment="1">
      <alignment horizontal="right"/>
    </xf>
    <xf numFmtId="0" fontId="50" fillId="0" borderId="3" xfId="0" applyFont="1" applyBorder="1" applyAlignment="1">
      <alignment horizontal="center"/>
    </xf>
    <xf numFmtId="9" fontId="53" fillId="0" borderId="3" xfId="0" applyNumberFormat="1" applyFont="1" applyBorder="1" applyAlignment="1">
      <alignment horizontal="right"/>
    </xf>
    <xf numFmtId="9" fontId="55" fillId="0" borderId="3" xfId="0" applyNumberFormat="1" applyFont="1" applyBorder="1" applyAlignment="1">
      <alignment horizontal="right"/>
    </xf>
    <xf numFmtId="0" fontId="50" fillId="7" borderId="4" xfId="0" applyFont="1" applyFill="1" applyBorder="1" applyAlignment="1">
      <alignment horizontal="center"/>
    </xf>
    <xf numFmtId="9" fontId="51" fillId="7" borderId="3" xfId="0" applyNumberFormat="1" applyFont="1" applyFill="1" applyBorder="1" applyAlignment="1">
      <alignment horizontal="right"/>
    </xf>
    <xf numFmtId="0" fontId="50" fillId="4" borderId="4" xfId="0" applyFont="1" applyFill="1" applyBorder="1" applyAlignment="1">
      <alignment horizontal="center"/>
    </xf>
    <xf numFmtId="9" fontId="50" fillId="4" borderId="3" xfId="0" applyNumberFormat="1" applyFont="1" applyFill="1" applyBorder="1"/>
    <xf numFmtId="0" fontId="27" fillId="3" borderId="3" xfId="0" applyFont="1" applyFill="1" applyBorder="1" applyAlignment="1">
      <alignment horizontal="left" vertical="distributed"/>
    </xf>
    <xf numFmtId="9" fontId="27" fillId="3" borderId="3" xfId="0" applyNumberFormat="1" applyFont="1" applyFill="1" applyBorder="1"/>
    <xf numFmtId="4" fontId="56" fillId="0" borderId="0" xfId="1" applyNumberFormat="1" applyFont="1" applyAlignment="1">
      <alignment horizontal="right" vertical="top"/>
    </xf>
    <xf numFmtId="4" fontId="41" fillId="0" borderId="3" xfId="1" applyNumberFormat="1" applyFont="1" applyBorder="1" applyAlignment="1">
      <alignment horizontal="center" vertical="center" wrapText="1"/>
    </xf>
    <xf numFmtId="0" fontId="41" fillId="0" borderId="3" xfId="0" applyFont="1" applyBorder="1" applyAlignment="1">
      <alignment horizontal="center" vertical="center" wrapText="1"/>
    </xf>
    <xf numFmtId="0" fontId="20" fillId="0" borderId="3" xfId="0" applyFont="1" applyBorder="1" applyAlignment="1">
      <alignment vertical="top" wrapText="1"/>
    </xf>
    <xf numFmtId="0" fontId="20" fillId="0" borderId="7" xfId="0" applyFont="1" applyBorder="1" applyAlignment="1">
      <alignment horizontal="left" vertical="top" wrapText="1"/>
    </xf>
    <xf numFmtId="0" fontId="27" fillId="11" borderId="3" xfId="0" applyFont="1" applyFill="1" applyBorder="1" applyAlignment="1">
      <alignment horizontal="left" vertical="top" wrapText="1"/>
    </xf>
    <xf numFmtId="0" fontId="27" fillId="0" borderId="3" xfId="0" applyFont="1" applyBorder="1" applyAlignment="1">
      <alignment vertical="top" wrapText="1"/>
    </xf>
    <xf numFmtId="0" fontId="20" fillId="0" borderId="3" xfId="0" applyFont="1" applyBorder="1" applyAlignment="1">
      <alignment horizontal="center" vertical="top" wrapText="1"/>
    </xf>
    <xf numFmtId="0" fontId="40" fillId="0" borderId="3" xfId="0" applyFont="1" applyBorder="1" applyAlignment="1">
      <alignment vertical="top" wrapText="1"/>
    </xf>
    <xf numFmtId="0" fontId="27" fillId="0" borderId="7" xfId="0" applyFont="1" applyBorder="1" applyAlignment="1">
      <alignment vertical="top" wrapText="1"/>
    </xf>
    <xf numFmtId="4" fontId="27" fillId="0" borderId="3" xfId="1" applyNumberFormat="1" applyFont="1" applyBorder="1" applyAlignment="1">
      <alignment horizontal="center" vertical="center" wrapText="1"/>
    </xf>
    <xf numFmtId="0" fontId="28" fillId="3" borderId="3" xfId="0" applyFont="1" applyFill="1" applyBorder="1" applyAlignment="1">
      <alignment vertical="center" wrapText="1"/>
    </xf>
    <xf numFmtId="14" fontId="28" fillId="10" borderId="3" xfId="0" applyNumberFormat="1" applyFont="1" applyFill="1" applyBorder="1" applyAlignment="1" applyProtection="1">
      <alignment horizontal="center" vertical="center"/>
      <protection locked="0"/>
    </xf>
    <xf numFmtId="0" fontId="57" fillId="3" borderId="0" xfId="0" applyFont="1" applyFill="1" applyAlignment="1">
      <alignment vertical="center" wrapText="1"/>
    </xf>
    <xf numFmtId="0" fontId="28" fillId="3" borderId="3" xfId="0" applyFont="1" applyFill="1" applyBorder="1" applyAlignment="1">
      <alignment vertical="center"/>
    </xf>
    <xf numFmtId="1" fontId="20" fillId="10" borderId="3" xfId="0" applyNumberFormat="1" applyFont="1" applyFill="1" applyBorder="1" applyAlignment="1" applyProtection="1">
      <alignment horizontal="right" vertical="top" wrapText="1"/>
      <protection locked="0"/>
    </xf>
    <xf numFmtId="1" fontId="28" fillId="10" borderId="3" xfId="0" applyNumberFormat="1" applyFont="1" applyFill="1" applyBorder="1" applyAlignment="1" applyProtection="1">
      <alignment horizontal="center" vertical="center"/>
      <protection locked="0"/>
    </xf>
    <xf numFmtId="4" fontId="20" fillId="13" borderId="3" xfId="0" applyNumberFormat="1" applyFont="1" applyFill="1" applyBorder="1" applyAlignment="1" applyProtection="1">
      <alignment horizontal="right" vertical="top" wrapText="1"/>
      <protection locked="0"/>
    </xf>
    <xf numFmtId="0" fontId="58" fillId="0" borderId="0" xfId="0" applyFont="1"/>
    <xf numFmtId="0" fontId="28" fillId="0" borderId="3" xfId="1" applyFont="1" applyBorder="1" applyAlignment="1">
      <alignment horizontal="right" vertical="top" wrapText="1"/>
    </xf>
    <xf numFmtId="0" fontId="27" fillId="0" borderId="3" xfId="0" applyFont="1" applyBorder="1" applyAlignment="1">
      <alignment vertical="center" wrapText="1"/>
    </xf>
    <xf numFmtId="0" fontId="20" fillId="0" borderId="3" xfId="0" applyFont="1" applyBorder="1" applyAlignment="1">
      <alignment vertical="center" wrapText="1"/>
    </xf>
    <xf numFmtId="0" fontId="47" fillId="0" borderId="3" xfId="0" applyFont="1" applyBorder="1" applyAlignment="1">
      <alignment horizontal="left" vertical="center" wrapText="1"/>
    </xf>
    <xf numFmtId="0" fontId="47" fillId="0" borderId="0" xfId="0" applyFont="1" applyAlignment="1">
      <alignment horizontal="left" vertical="center" wrapText="1"/>
    </xf>
    <xf numFmtId="0" fontId="59" fillId="0" borderId="0" xfId="0" applyFont="1" applyAlignment="1">
      <alignment vertical="center" wrapText="1"/>
    </xf>
    <xf numFmtId="0" fontId="59" fillId="0" borderId="3" xfId="0" applyFont="1" applyBorder="1" applyAlignment="1">
      <alignment vertical="center" wrapText="1"/>
    </xf>
    <xf numFmtId="0" fontId="59" fillId="0" borderId="3" xfId="0" applyFont="1" applyBorder="1"/>
    <xf numFmtId="0" fontId="60" fillId="0" borderId="3" xfId="1" applyFont="1" applyBorder="1" applyAlignment="1">
      <alignment horizontal="center" vertical="top"/>
    </xf>
    <xf numFmtId="0" fontId="44" fillId="0" borderId="3" xfId="1" applyFont="1" applyBorder="1" applyAlignment="1">
      <alignment horizontal="center" vertical="top"/>
    </xf>
    <xf numFmtId="0" fontId="59" fillId="0" borderId="3" xfId="0" applyFont="1" applyBorder="1" applyAlignment="1">
      <alignment vertical="center"/>
    </xf>
    <xf numFmtId="0" fontId="61" fillId="0" borderId="0" xfId="0" applyFont="1" applyAlignment="1">
      <alignment vertical="center" wrapText="1"/>
    </xf>
    <xf numFmtId="0" fontId="60" fillId="0" borderId="3" xfId="1" applyFont="1" applyBorder="1" applyAlignment="1">
      <alignment horizontal="left" vertical="center" wrapText="1"/>
    </xf>
    <xf numFmtId="0" fontId="27" fillId="12" borderId="3" xfId="0" applyFont="1" applyFill="1" applyBorder="1" applyAlignment="1">
      <alignment horizontal="left" vertical="top" wrapText="1"/>
    </xf>
    <xf numFmtId="0" fontId="27" fillId="14" borderId="3" xfId="0" applyFont="1" applyFill="1" applyBorder="1" applyAlignment="1">
      <alignment horizontal="left" vertical="top" wrapText="1"/>
    </xf>
    <xf numFmtId="0" fontId="17" fillId="12" borderId="3" xfId="0" applyFont="1" applyFill="1" applyBorder="1" applyAlignment="1">
      <alignment horizontal="left" vertical="top" wrapText="1"/>
    </xf>
    <xf numFmtId="0" fontId="45" fillId="0" borderId="3" xfId="0" applyFont="1" applyBorder="1" applyAlignment="1">
      <alignment horizontal="left" vertical="top" wrapText="1"/>
    </xf>
    <xf numFmtId="4" fontId="25" fillId="3" borderId="66" xfId="6" applyNumberFormat="1" applyFont="1" applyFill="1" applyBorder="1"/>
    <xf numFmtId="4" fontId="0" fillId="0" borderId="67" xfId="0" applyNumberFormat="1" applyBorder="1"/>
    <xf numFmtId="0" fontId="0" fillId="0" borderId="71" xfId="0" quotePrefix="1" applyBorder="1" applyAlignment="1">
      <alignment horizontal="center" vertical="center"/>
    </xf>
    <xf numFmtId="0" fontId="0" fillId="0" borderId="18" xfId="0" applyBorder="1" applyAlignment="1">
      <alignment wrapText="1"/>
    </xf>
    <xf numFmtId="4" fontId="48" fillId="0" borderId="8" xfId="0" applyNumberFormat="1" applyFont="1" applyBorder="1"/>
    <xf numFmtId="0" fontId="26" fillId="0" borderId="77" xfId="0" quotePrefix="1" applyFont="1" applyBorder="1" applyAlignment="1">
      <alignment horizontal="center" vertical="center"/>
    </xf>
    <xf numFmtId="0" fontId="26" fillId="0" borderId="76" xfId="0" quotePrefix="1" applyFont="1" applyBorder="1" applyAlignment="1">
      <alignment horizontal="center" vertical="center"/>
    </xf>
    <xf numFmtId="4" fontId="48" fillId="0" borderId="26" xfId="0" applyNumberFormat="1" applyFont="1" applyBorder="1"/>
    <xf numFmtId="4" fontId="48" fillId="0" borderId="58" xfId="0" applyNumberFormat="1" applyFont="1" applyBorder="1"/>
    <xf numFmtId="0" fontId="26" fillId="0" borderId="66" xfId="0" applyFont="1" applyBorder="1" applyAlignment="1">
      <alignment wrapText="1"/>
    </xf>
    <xf numFmtId="0" fontId="58" fillId="0" borderId="8" xfId="0" applyFont="1" applyBorder="1"/>
    <xf numFmtId="0" fontId="58" fillId="0" borderId="26" xfId="0" applyFont="1" applyBorder="1" applyAlignment="1">
      <alignment wrapText="1"/>
    </xf>
    <xf numFmtId="4" fontId="37" fillId="3" borderId="23" xfId="6" applyNumberFormat="1" applyFont="1" applyFill="1" applyBorder="1"/>
    <xf numFmtId="4" fontId="58" fillId="0" borderId="27" xfId="0" applyNumberFormat="1" applyFont="1" applyBorder="1"/>
    <xf numFmtId="16" fontId="20" fillId="0" borderId="3" xfId="0" applyNumberFormat="1" applyFont="1" applyBorder="1" applyAlignment="1">
      <alignment horizontal="left" vertical="top" wrapText="1"/>
    </xf>
    <xf numFmtId="0" fontId="58" fillId="0" borderId="26" xfId="0" applyFont="1" applyBorder="1"/>
    <xf numFmtId="4" fontId="26" fillId="0" borderId="67" xfId="0" applyNumberFormat="1" applyFont="1" applyBorder="1"/>
    <xf numFmtId="4" fontId="26" fillId="10" borderId="7" xfId="0" applyNumberFormat="1" applyFont="1" applyFill="1" applyBorder="1" applyProtection="1">
      <protection locked="0"/>
    </xf>
    <xf numFmtId="4" fontId="26" fillId="0" borderId="7" xfId="0" applyNumberFormat="1" applyFont="1" applyBorder="1"/>
    <xf numFmtId="0" fontId="26" fillId="0" borderId="79" xfId="0" applyFont="1" applyBorder="1"/>
    <xf numFmtId="4" fontId="58" fillId="0" borderId="26" xfId="0" applyNumberFormat="1" applyFont="1" applyBorder="1"/>
    <xf numFmtId="4" fontId="58" fillId="10" borderId="66" xfId="0" applyNumberFormat="1" applyFont="1" applyFill="1" applyBorder="1" applyProtection="1">
      <protection locked="0"/>
    </xf>
    <xf numFmtId="4" fontId="58" fillId="0" borderId="66" xfId="0" applyNumberFormat="1" applyFont="1" applyBorder="1"/>
    <xf numFmtId="4" fontId="26" fillId="10" borderId="8" xfId="0" applyNumberFormat="1" applyFont="1" applyFill="1" applyBorder="1" applyProtection="1">
      <protection locked="0"/>
    </xf>
    <xf numFmtId="4" fontId="26" fillId="0" borderId="8" xfId="0" applyNumberFormat="1" applyFont="1" applyBorder="1"/>
    <xf numFmtId="4" fontId="58" fillId="10" borderId="74" xfId="0" applyNumberFormat="1" applyFont="1" applyFill="1" applyBorder="1" applyProtection="1">
      <protection locked="0"/>
    </xf>
    <xf numFmtId="4" fontId="58" fillId="10" borderId="26" xfId="0" applyNumberFormat="1" applyFont="1" applyFill="1" applyBorder="1" applyProtection="1">
      <protection locked="0"/>
    </xf>
    <xf numFmtId="4" fontId="58" fillId="0" borderId="75" xfId="0" applyNumberFormat="1" applyFont="1" applyBorder="1"/>
    <xf numFmtId="4" fontId="58" fillId="3" borderId="23" xfId="0" applyNumberFormat="1" applyFont="1" applyFill="1" applyBorder="1" applyProtection="1">
      <protection locked="0"/>
    </xf>
    <xf numFmtId="4" fontId="58" fillId="3" borderId="23" xfId="0" applyNumberFormat="1" applyFont="1" applyFill="1" applyBorder="1"/>
    <xf numFmtId="0" fontId="26" fillId="0" borderId="78" xfId="0" quotePrefix="1" applyFont="1" applyBorder="1" applyAlignment="1">
      <alignment horizontal="center" vertical="center"/>
    </xf>
    <xf numFmtId="0" fontId="26" fillId="0" borderId="66" xfId="0" applyFont="1" applyBorder="1"/>
    <xf numFmtId="4" fontId="26" fillId="0" borderId="32" xfId="0" applyNumberFormat="1" applyFont="1" applyBorder="1"/>
    <xf numFmtId="0" fontId="26" fillId="0" borderId="80" xfId="0" applyFont="1" applyBorder="1"/>
    <xf numFmtId="4" fontId="25" fillId="3" borderId="35" xfId="6" applyNumberFormat="1" applyFont="1" applyFill="1" applyBorder="1"/>
    <xf numFmtId="4" fontId="25" fillId="3" borderId="81" xfId="6" applyNumberFormat="1" applyFont="1" applyFill="1" applyBorder="1"/>
    <xf numFmtId="4" fontId="26" fillId="0" borderId="82" xfId="0" applyNumberFormat="1" applyFont="1" applyBorder="1"/>
    <xf numFmtId="4" fontId="26" fillId="0" borderId="36" xfId="0" applyNumberFormat="1" applyFont="1" applyBorder="1"/>
    <xf numFmtId="0" fontId="58" fillId="0" borderId="25" xfId="0" quotePrefix="1" applyFont="1" applyBorder="1" applyAlignment="1">
      <alignment horizontal="center" vertical="center"/>
    </xf>
    <xf numFmtId="0" fontId="58" fillId="0" borderId="57" xfId="0" quotePrefix="1" applyFont="1" applyBorder="1" applyAlignment="1">
      <alignment horizontal="center" vertical="center"/>
    </xf>
    <xf numFmtId="0" fontId="0" fillId="0" borderId="7" xfId="0" applyBorder="1"/>
    <xf numFmtId="4" fontId="37" fillId="0" borderId="26" xfId="0" applyNumberFormat="1" applyFont="1" applyBorder="1"/>
    <xf numFmtId="4" fontId="0" fillId="0" borderId="7" xfId="0" applyNumberFormat="1" applyBorder="1"/>
    <xf numFmtId="4" fontId="0" fillId="0" borderId="26" xfId="0" applyNumberFormat="1" applyBorder="1"/>
    <xf numFmtId="4" fontId="37" fillId="0" borderId="18" xfId="0" applyNumberFormat="1" applyFont="1" applyBorder="1"/>
    <xf numFmtId="4" fontId="37" fillId="0" borderId="83" xfId="0" applyNumberFormat="1" applyFont="1" applyBorder="1"/>
    <xf numFmtId="4" fontId="0" fillId="0" borderId="32" xfId="0" applyNumberFormat="1" applyBorder="1"/>
    <xf numFmtId="0" fontId="0" fillId="0" borderId="84" xfId="0" applyBorder="1"/>
    <xf numFmtId="4" fontId="0" fillId="0" borderId="79" xfId="0" applyNumberFormat="1" applyBorder="1"/>
    <xf numFmtId="0" fontId="0" fillId="0" borderId="86" xfId="0" applyBorder="1"/>
    <xf numFmtId="0" fontId="0" fillId="0" borderId="79" xfId="0" applyBorder="1"/>
    <xf numFmtId="4" fontId="37" fillId="0" borderId="66" xfId="0" applyNumberFormat="1" applyFont="1" applyBorder="1"/>
    <xf numFmtId="4" fontId="26" fillId="10" borderId="23" xfId="0" applyNumberFormat="1" applyFont="1" applyFill="1" applyBorder="1" applyProtection="1">
      <protection locked="0"/>
    </xf>
    <xf numFmtId="4" fontId="26" fillId="0" borderId="23" xfId="0" applyNumberFormat="1" applyFont="1" applyBorder="1"/>
    <xf numFmtId="4" fontId="0" fillId="0" borderId="36" xfId="0" applyNumberFormat="1" applyBorder="1"/>
    <xf numFmtId="4" fontId="0" fillId="0" borderId="24" xfId="0" applyNumberFormat="1" applyBorder="1"/>
    <xf numFmtId="4" fontId="26" fillId="8" borderId="7" xfId="0" applyNumberFormat="1" applyFont="1" applyFill="1" applyBorder="1"/>
    <xf numFmtId="0" fontId="58" fillId="0" borderId="85" xfId="0" applyFont="1" applyBorder="1" applyAlignment="1">
      <alignment wrapText="1"/>
    </xf>
    <xf numFmtId="0" fontId="29" fillId="0" borderId="3" xfId="1" applyFont="1" applyBorder="1" applyAlignment="1">
      <alignment horizontal="left" vertical="top"/>
    </xf>
    <xf numFmtId="0" fontId="49" fillId="0" borderId="0" xfId="1" applyFont="1" applyAlignment="1">
      <alignment vertical="center" wrapText="1"/>
    </xf>
    <xf numFmtId="0" fontId="49" fillId="0" borderId="3" xfId="1" applyFont="1" applyBorder="1" applyAlignment="1">
      <alignment vertical="center" wrapText="1"/>
    </xf>
    <xf numFmtId="4" fontId="51" fillId="0" borderId="3" xfId="1" applyNumberFormat="1" applyFont="1" applyBorder="1" applyAlignment="1">
      <alignment horizontal="center" vertical="center" wrapText="1"/>
    </xf>
    <xf numFmtId="0" fontId="49" fillId="0" borderId="3" xfId="1" applyFont="1" applyBorder="1" applyAlignment="1">
      <alignment horizontal="center" vertical="center" wrapText="1"/>
    </xf>
    <xf numFmtId="0" fontId="62" fillId="0" borderId="3" xfId="0" applyFont="1" applyBorder="1" applyAlignment="1">
      <alignment horizontal="left" vertical="center" wrapText="1"/>
    </xf>
    <xf numFmtId="0" fontId="49" fillId="0" borderId="3" xfId="1" applyFont="1" applyBorder="1" applyAlignment="1">
      <alignment horizontal="left" vertical="center" wrapText="1"/>
    </xf>
    <xf numFmtId="0" fontId="63" fillId="0" borderId="3" xfId="0" applyFont="1" applyBorder="1" applyAlignment="1">
      <alignment horizontal="left" vertical="center" wrapText="1"/>
    </xf>
    <xf numFmtId="0" fontId="52" fillId="0" borderId="3" xfId="1" applyFont="1" applyBorder="1" applyAlignment="1">
      <alignment horizontal="center" vertical="center" wrapText="1"/>
    </xf>
    <xf numFmtId="0" fontId="62" fillId="0" borderId="3" xfId="0" applyFont="1" applyBorder="1" applyAlignment="1">
      <alignment vertical="center" wrapText="1"/>
    </xf>
    <xf numFmtId="0" fontId="62" fillId="0" borderId="3" xfId="0" applyFont="1" applyBorder="1" applyAlignment="1">
      <alignment vertical="center"/>
    </xf>
    <xf numFmtId="0" fontId="49" fillId="3" borderId="3" xfId="1" applyFont="1" applyFill="1" applyBorder="1" applyAlignment="1">
      <alignment horizontal="center" vertical="center" wrapText="1"/>
    </xf>
    <xf numFmtId="0" fontId="51" fillId="0" borderId="3" xfId="1" applyFont="1" applyBorder="1" applyAlignment="1" applyProtection="1">
      <alignment horizontal="center" vertical="center" wrapText="1"/>
      <protection hidden="1"/>
    </xf>
    <xf numFmtId="0" fontId="50" fillId="0" borderId="0" xfId="1" applyFont="1" applyAlignment="1" applyProtection="1">
      <alignment vertical="center" wrapText="1"/>
      <protection hidden="1"/>
    </xf>
    <xf numFmtId="9" fontId="51" fillId="0" borderId="0" xfId="5" applyFont="1" applyBorder="1" applyAlignment="1" applyProtection="1">
      <alignment vertical="center" wrapText="1"/>
    </xf>
    <xf numFmtId="0" fontId="50" fillId="0" borderId="0" xfId="1" applyFont="1" applyAlignment="1">
      <alignment vertical="center" wrapText="1"/>
    </xf>
    <xf numFmtId="0" fontId="50" fillId="0" borderId="3" xfId="0" applyFont="1" applyBorder="1" applyAlignment="1">
      <alignment vertical="top" wrapText="1"/>
    </xf>
    <xf numFmtId="4" fontId="64" fillId="0" borderId="3" xfId="1" applyNumberFormat="1" applyFont="1" applyBorder="1" applyAlignment="1">
      <alignment vertical="center" wrapText="1"/>
    </xf>
    <xf numFmtId="0" fontId="64" fillId="0" borderId="3" xfId="0" applyFont="1" applyBorder="1" applyAlignment="1">
      <alignment vertical="center" wrapText="1"/>
    </xf>
    <xf numFmtId="0" fontId="64" fillId="0" borderId="7" xfId="0" applyFont="1" applyBorder="1" applyAlignment="1">
      <alignment vertical="center" wrapText="1"/>
    </xf>
    <xf numFmtId="0" fontId="50" fillId="0" borderId="0" xfId="0" applyFont="1" applyAlignment="1">
      <alignment vertical="top" wrapText="1"/>
    </xf>
    <xf numFmtId="0" fontId="26" fillId="0" borderId="23" xfId="0" applyFont="1" applyBorder="1" applyAlignment="1" applyProtection="1">
      <alignment vertical="center" wrapText="1"/>
      <protection locked="0"/>
    </xf>
    <xf numFmtId="0" fontId="45" fillId="0" borderId="3" xfId="0" applyFont="1" applyBorder="1" applyAlignment="1">
      <alignment vertical="top" wrapText="1"/>
    </xf>
    <xf numFmtId="4" fontId="38" fillId="3" borderId="3" xfId="6" applyNumberFormat="1" applyFont="1" applyFill="1" applyBorder="1" applyProtection="1"/>
    <xf numFmtId="4" fontId="38" fillId="10" borderId="3" xfId="0" applyNumberFormat="1" applyFont="1" applyFill="1" applyBorder="1" applyProtection="1">
      <protection locked="0"/>
    </xf>
    <xf numFmtId="4" fontId="34" fillId="0" borderId="3" xfId="0" applyNumberFormat="1" applyFont="1" applyBorder="1"/>
    <xf numFmtId="0" fontId="14" fillId="0" borderId="0" xfId="0" applyFont="1" applyAlignment="1">
      <alignment vertical="center"/>
    </xf>
    <xf numFmtId="4" fontId="37" fillId="0" borderId="0" xfId="0" applyNumberFormat="1" applyFont="1"/>
    <xf numFmtId="0" fontId="38" fillId="0" borderId="3" xfId="0" quotePrefix="1" applyFont="1" applyBorder="1" applyAlignment="1">
      <alignment horizontal="center" vertical="center"/>
    </xf>
    <xf numFmtId="4" fontId="34" fillId="0" borderId="0" xfId="0" applyNumberFormat="1" applyFont="1"/>
    <xf numFmtId="4" fontId="48" fillId="0" borderId="0" xfId="0" applyNumberFormat="1" applyFont="1"/>
    <xf numFmtId="4" fontId="38" fillId="8" borderId="3" xfId="0" applyNumberFormat="1" applyFont="1" applyFill="1" applyBorder="1"/>
    <xf numFmtId="4" fontId="34" fillId="8" borderId="3" xfId="0" applyNumberFormat="1" applyFont="1" applyFill="1" applyBorder="1"/>
    <xf numFmtId="0" fontId="45" fillId="0" borderId="3" xfId="0" quotePrefix="1" applyFont="1" applyBorder="1" applyAlignment="1">
      <alignment horizontal="center" vertical="center"/>
    </xf>
    <xf numFmtId="4" fontId="13" fillId="3" borderId="3" xfId="6" applyNumberFormat="1" applyFont="1" applyFill="1" applyBorder="1" applyProtection="1"/>
    <xf numFmtId="4" fontId="13" fillId="0" borderId="3" xfId="0" applyNumberFormat="1" applyFont="1" applyBorder="1"/>
    <xf numFmtId="0" fontId="20" fillId="3" borderId="3" xfId="1" applyFont="1" applyFill="1" applyBorder="1" applyAlignment="1">
      <alignment horizontal="left" vertical="top"/>
    </xf>
    <xf numFmtId="4" fontId="37" fillId="0" borderId="67" xfId="0" applyNumberFormat="1" applyFont="1" applyBorder="1"/>
    <xf numFmtId="4" fontId="0" fillId="0" borderId="74" xfId="0" applyNumberFormat="1" applyBorder="1"/>
    <xf numFmtId="4" fontId="0" fillId="0" borderId="75" xfId="0" applyNumberFormat="1" applyBorder="1"/>
    <xf numFmtId="4" fontId="0" fillId="0" borderId="23" xfId="0" applyNumberFormat="1" applyBorder="1"/>
    <xf numFmtId="4" fontId="33" fillId="0" borderId="89" xfId="0" applyNumberFormat="1" applyFont="1" applyBorder="1"/>
    <xf numFmtId="4" fontId="26" fillId="8" borderId="8" xfId="0" applyNumberFormat="1" applyFont="1" applyFill="1" applyBorder="1"/>
    <xf numFmtId="0" fontId="27" fillId="3" borderId="3" xfId="1" applyFont="1" applyFill="1" applyBorder="1" applyAlignment="1" applyProtection="1">
      <alignment horizontal="left" vertical="top" wrapText="1"/>
      <protection locked="0"/>
    </xf>
    <xf numFmtId="0" fontId="65" fillId="0" borderId="3" xfId="0" applyFont="1" applyBorder="1" applyAlignment="1">
      <alignment wrapText="1"/>
    </xf>
    <xf numFmtId="4" fontId="67" fillId="3" borderId="3" xfId="6" applyNumberFormat="1" applyFont="1" applyFill="1" applyBorder="1"/>
    <xf numFmtId="4" fontId="65" fillId="0" borderId="3" xfId="0" applyNumberFormat="1" applyFont="1" applyBorder="1"/>
    <xf numFmtId="0" fontId="65" fillId="0" borderId="0" xfId="0" applyFont="1"/>
    <xf numFmtId="4" fontId="65" fillId="10" borderId="3" xfId="0" applyNumberFormat="1" applyFont="1" applyFill="1" applyBorder="1" applyProtection="1">
      <protection locked="0"/>
    </xf>
    <xf numFmtId="0" fontId="26" fillId="0" borderId="0" xfId="0" quotePrefix="1" applyFont="1" applyAlignment="1">
      <alignment horizontal="center" vertical="center"/>
    </xf>
    <xf numFmtId="0" fontId="37" fillId="15" borderId="90" xfId="0" applyFont="1" applyFill="1" applyBorder="1" applyAlignment="1">
      <alignment vertical="center"/>
    </xf>
    <xf numFmtId="0" fontId="65" fillId="15" borderId="3" xfId="0" applyFont="1" applyFill="1" applyBorder="1" applyAlignment="1">
      <alignment wrapText="1"/>
    </xf>
    <xf numFmtId="0" fontId="66" fillId="15" borderId="0" xfId="0" applyFont="1" applyFill="1"/>
    <xf numFmtId="4" fontId="70" fillId="15" borderId="3" xfId="1" applyNumberFormat="1" applyFont="1" applyFill="1" applyBorder="1" applyAlignment="1">
      <alignment horizontal="right" vertical="top"/>
    </xf>
    <xf numFmtId="0" fontId="68" fillId="15" borderId="3" xfId="1" applyFont="1" applyFill="1" applyBorder="1" applyAlignment="1">
      <alignment horizontal="right" vertical="top" wrapText="1"/>
    </xf>
    <xf numFmtId="3" fontId="6" fillId="0" borderId="3" xfId="0" applyNumberFormat="1" applyFont="1" applyBorder="1" applyAlignment="1">
      <alignment horizontal="center" vertical="top"/>
    </xf>
    <xf numFmtId="3" fontId="60" fillId="0" borderId="3" xfId="0" applyNumberFormat="1" applyFont="1" applyBorder="1" applyAlignment="1">
      <alignment horizontal="left" vertical="top"/>
    </xf>
    <xf numFmtId="0" fontId="71" fillId="0" borderId="3" xfId="0" applyFont="1" applyBorder="1"/>
    <xf numFmtId="4" fontId="72" fillId="3" borderId="3" xfId="6" applyNumberFormat="1" applyFont="1" applyFill="1" applyBorder="1"/>
    <xf numFmtId="4" fontId="71" fillId="0" borderId="3" xfId="0" applyNumberFormat="1" applyFont="1" applyBorder="1"/>
    <xf numFmtId="0" fontId="71" fillId="0" borderId="0" xfId="0" applyFont="1"/>
    <xf numFmtId="4" fontId="71" fillId="10" borderId="3" xfId="0" applyNumberFormat="1" applyFont="1" applyFill="1" applyBorder="1" applyProtection="1">
      <protection locked="0"/>
    </xf>
    <xf numFmtId="0" fontId="37" fillId="16" borderId="90" xfId="0" applyFont="1" applyFill="1" applyBorder="1" applyAlignment="1">
      <alignment vertical="center"/>
    </xf>
    <xf numFmtId="0" fontId="0" fillId="16" borderId="0" xfId="0" applyFill="1"/>
    <xf numFmtId="4" fontId="69" fillId="15" borderId="3" xfId="0" applyNumberFormat="1" applyFont="1" applyFill="1" applyBorder="1"/>
    <xf numFmtId="0" fontId="65" fillId="0" borderId="8" xfId="0" applyFont="1" applyBorder="1" applyAlignment="1">
      <alignment wrapText="1"/>
    </xf>
    <xf numFmtId="4" fontId="67" fillId="3" borderId="8" xfId="6" applyNumberFormat="1" applyFont="1" applyFill="1" applyBorder="1"/>
    <xf numFmtId="4" fontId="65" fillId="0" borderId="8" xfId="0" applyNumberFormat="1" applyFont="1" applyBorder="1"/>
    <xf numFmtId="0" fontId="71" fillId="16" borderId="7" xfId="0" applyFont="1" applyFill="1" applyBorder="1"/>
    <xf numFmtId="4" fontId="37" fillId="0" borderId="92" xfId="0" applyNumberFormat="1" applyFont="1" applyBorder="1"/>
    <xf numFmtId="4" fontId="65" fillId="10" borderId="8" xfId="0" applyNumberFormat="1" applyFont="1" applyFill="1" applyBorder="1" applyProtection="1">
      <protection locked="0"/>
    </xf>
    <xf numFmtId="4" fontId="37" fillId="0" borderId="93" xfId="0" applyNumberFormat="1" applyFont="1" applyBorder="1"/>
    <xf numFmtId="4" fontId="73" fillId="16" borderId="7" xfId="0" applyNumberFormat="1" applyFont="1" applyFill="1" applyBorder="1"/>
    <xf numFmtId="0" fontId="71" fillId="3" borderId="3" xfId="0" applyFont="1" applyFill="1" applyBorder="1"/>
    <xf numFmtId="0" fontId="65" fillId="3" borderId="3" xfId="0" applyFont="1" applyFill="1" applyBorder="1" applyAlignment="1">
      <alignment wrapText="1"/>
    </xf>
    <xf numFmtId="0" fontId="74" fillId="16" borderId="7" xfId="0" applyFont="1" applyFill="1" applyBorder="1"/>
    <xf numFmtId="4" fontId="75" fillId="16" borderId="7" xfId="0" applyNumberFormat="1" applyFont="1" applyFill="1" applyBorder="1"/>
    <xf numFmtId="4" fontId="75" fillId="8" borderId="3" xfId="1" applyNumberFormat="1" applyFont="1" applyFill="1" applyBorder="1" applyAlignment="1">
      <alignment horizontal="right" vertical="top"/>
    </xf>
    <xf numFmtId="0" fontId="76" fillId="0" borderId="3" xfId="1" applyFont="1" applyBorder="1" applyAlignment="1">
      <alignment horizontal="left" vertical="center" wrapText="1"/>
    </xf>
    <xf numFmtId="0" fontId="40" fillId="0" borderId="3" xfId="0" applyFont="1" applyBorder="1" applyAlignment="1">
      <alignment horizontal="left" vertical="top" wrapText="1"/>
    </xf>
    <xf numFmtId="49" fontId="77" fillId="0" borderId="3" xfId="0" applyNumberFormat="1" applyFont="1" applyBorder="1" applyAlignment="1">
      <alignment horizontal="center" vertical="center" wrapText="1"/>
    </xf>
    <xf numFmtId="0" fontId="78" fillId="0" borderId="3" xfId="0" applyFont="1" applyBorder="1" applyAlignment="1">
      <alignment vertical="top" wrapText="1"/>
    </xf>
    <xf numFmtId="0" fontId="79" fillId="0" borderId="3" xfId="0" applyFont="1" applyBorder="1" applyAlignment="1">
      <alignment vertical="top"/>
    </xf>
    <xf numFmtId="0" fontId="79" fillId="0" borderId="3" xfId="0" applyFont="1" applyBorder="1" applyAlignment="1">
      <alignment horizontal="justify" vertical="top"/>
    </xf>
    <xf numFmtId="0" fontId="20" fillId="0" borderId="8" xfId="0" applyFont="1" applyBorder="1" applyAlignment="1">
      <alignment horizontal="left" vertical="top" wrapText="1"/>
    </xf>
    <xf numFmtId="0" fontId="41" fillId="0" borderId="8" xfId="0" applyFont="1" applyBorder="1" applyAlignment="1">
      <alignment horizontal="center" vertical="center" wrapText="1"/>
    </xf>
    <xf numFmtId="0" fontId="45" fillId="0" borderId="8" xfId="0" applyFont="1" applyBorder="1" applyAlignment="1">
      <alignment vertical="top" wrapText="1"/>
    </xf>
    <xf numFmtId="4" fontId="27" fillId="0" borderId="8" xfId="1" applyNumberFormat="1" applyFont="1" applyBorder="1" applyAlignment="1">
      <alignment horizontal="center" vertical="center" wrapText="1"/>
    </xf>
    <xf numFmtId="4" fontId="27" fillId="0" borderId="7" xfId="1" applyNumberFormat="1" applyFont="1" applyBorder="1" applyAlignment="1">
      <alignment horizontal="center" vertical="center" wrapText="1"/>
    </xf>
    <xf numFmtId="0" fontId="29" fillId="0" borderId="3" xfId="1" applyFont="1" applyBorder="1" applyAlignment="1">
      <alignment horizontal="left" vertical="center" wrapText="1"/>
    </xf>
    <xf numFmtId="0" fontId="81" fillId="0" borderId="3" xfId="0" applyFont="1" applyBorder="1" applyAlignment="1">
      <alignment vertical="top" wrapText="1"/>
    </xf>
    <xf numFmtId="3" fontId="81" fillId="0" borderId="3" xfId="0" applyNumberFormat="1" applyFont="1" applyBorder="1" applyAlignment="1">
      <alignment horizontal="left" vertical="top"/>
    </xf>
    <xf numFmtId="3" fontId="82" fillId="0" borderId="3" xfId="0" applyNumberFormat="1" applyFont="1" applyBorder="1" applyAlignment="1">
      <alignment horizontal="left" vertical="top"/>
    </xf>
    <xf numFmtId="3" fontId="82" fillId="0" borderId="3" xfId="0" applyNumberFormat="1" applyFont="1" applyBorder="1" applyAlignment="1">
      <alignment horizontal="left" vertical="top" wrapText="1"/>
    </xf>
    <xf numFmtId="0" fontId="16" fillId="0" borderId="3" xfId="0" applyFont="1" applyBorder="1" applyAlignment="1">
      <alignment horizontal="center" vertical="top" wrapText="1"/>
    </xf>
    <xf numFmtId="3" fontId="20" fillId="0" borderId="0" xfId="0" applyNumberFormat="1" applyFont="1" applyAlignment="1" applyProtection="1">
      <alignment horizontal="right"/>
      <protection locked="0"/>
    </xf>
    <xf numFmtId="0" fontId="28" fillId="3" borderId="3" xfId="0" applyFont="1" applyFill="1" applyBorder="1" applyAlignment="1">
      <alignment horizontal="left" vertical="center" wrapText="1"/>
    </xf>
    <xf numFmtId="0" fontId="39" fillId="3" borderId="0" xfId="0" applyFont="1" applyFill="1" applyAlignment="1">
      <alignment horizontal="left" vertical="top" wrapText="1"/>
    </xf>
    <xf numFmtId="0" fontId="27" fillId="0" borderId="0" xfId="0" applyFont="1" applyAlignment="1">
      <alignment vertical="top" wrapText="1"/>
    </xf>
    <xf numFmtId="4" fontId="20" fillId="10" borderId="3" xfId="0" applyNumberFormat="1" applyFont="1" applyFill="1" applyBorder="1" applyAlignment="1" applyProtection="1">
      <alignment horizontal="center" vertical="top" wrapText="1"/>
      <protection locked="0"/>
    </xf>
    <xf numFmtId="0" fontId="28" fillId="3" borderId="3" xfId="0" applyFont="1" applyFill="1" applyBorder="1" applyAlignment="1">
      <alignment vertical="top" wrapText="1"/>
    </xf>
    <xf numFmtId="0" fontId="27" fillId="0" borderId="0" xfId="0" applyFont="1" applyAlignment="1">
      <alignment horizontal="left" vertical="distributed"/>
    </xf>
    <xf numFmtId="3" fontId="27" fillId="0" borderId="4" xfId="0" applyNumberFormat="1" applyFont="1" applyBorder="1" applyAlignment="1">
      <alignment horizontal="left" vertical="distributed"/>
    </xf>
    <xf numFmtId="3" fontId="27" fillId="0" borderId="2" xfId="0" applyNumberFormat="1" applyFont="1" applyBorder="1" applyAlignment="1">
      <alignment horizontal="left" vertical="distributed"/>
    </xf>
    <xf numFmtId="3" fontId="27" fillId="0" borderId="5" xfId="0" applyNumberFormat="1" applyFont="1" applyBorder="1" applyAlignment="1">
      <alignment horizontal="left" vertical="distributed"/>
    </xf>
    <xf numFmtId="0" fontId="27" fillId="0" borderId="4" xfId="0" applyFont="1" applyBorder="1" applyAlignment="1">
      <alignment horizontal="left" vertical="distributed" wrapText="1"/>
    </xf>
    <xf numFmtId="0" fontId="27" fillId="0" borderId="2" xfId="0" applyFont="1" applyBorder="1" applyAlignment="1">
      <alignment horizontal="left" vertical="distributed" wrapText="1"/>
    </xf>
    <xf numFmtId="0" fontId="27" fillId="0" borderId="5" xfId="0" applyFont="1" applyBorder="1" applyAlignment="1">
      <alignment horizontal="left" vertical="distributed" wrapText="1"/>
    </xf>
    <xf numFmtId="0" fontId="27" fillId="0" borderId="0" xfId="0" applyFont="1" applyAlignment="1">
      <alignment horizontal="left" vertical="center"/>
    </xf>
    <xf numFmtId="0" fontId="43" fillId="0" borderId="0" xfId="0" applyFont="1" applyAlignment="1">
      <alignment horizontal="left" vertical="center" wrapText="1"/>
    </xf>
    <xf numFmtId="0" fontId="20" fillId="0" borderId="0" xfId="0" applyFont="1" applyAlignment="1">
      <alignment horizontal="left"/>
    </xf>
    <xf numFmtId="0" fontId="20" fillId="0" borderId="0" xfId="0" applyFont="1" applyAlignment="1">
      <alignment horizontal="left" vertical="distributed"/>
    </xf>
    <xf numFmtId="0" fontId="27" fillId="0" borderId="4" xfId="0" applyFont="1" applyBorder="1" applyAlignment="1">
      <alignment horizontal="left" vertical="distributed"/>
    </xf>
    <xf numFmtId="0" fontId="27" fillId="0" borderId="2" xfId="0" applyFont="1" applyBorder="1" applyAlignment="1">
      <alignment horizontal="left" vertical="distributed"/>
    </xf>
    <xf numFmtId="0" fontId="27" fillId="0" borderId="5" xfId="0" applyFont="1" applyBorder="1" applyAlignment="1">
      <alignment horizontal="left" vertical="distributed"/>
    </xf>
    <xf numFmtId="0" fontId="23" fillId="8" borderId="40" xfId="0" applyFont="1" applyFill="1" applyBorder="1" applyAlignment="1">
      <alignment horizontal="center" vertical="top" wrapText="1"/>
    </xf>
    <xf numFmtId="0" fontId="23" fillId="8" borderId="41" xfId="0" applyFont="1" applyFill="1" applyBorder="1" applyAlignment="1">
      <alignment horizontal="center" vertical="top" wrapText="1"/>
    </xf>
    <xf numFmtId="0" fontId="23" fillId="8" borderId="45" xfId="0" applyFont="1" applyFill="1" applyBorder="1" applyAlignment="1">
      <alignment horizontal="center" vertical="top" wrapText="1"/>
    </xf>
    <xf numFmtId="0" fontId="23" fillId="8" borderId="46" xfId="0" applyFont="1" applyFill="1" applyBorder="1" applyAlignment="1">
      <alignment horizontal="center" vertical="top" wrapText="1"/>
    </xf>
    <xf numFmtId="0" fontId="23" fillId="8" borderId="42" xfId="0" applyFont="1" applyFill="1" applyBorder="1" applyAlignment="1">
      <alignment horizontal="center" vertical="top" wrapText="1"/>
    </xf>
    <xf numFmtId="0" fontId="23" fillId="8" borderId="47" xfId="0" applyFont="1" applyFill="1" applyBorder="1" applyAlignment="1">
      <alignment horizontal="center" vertical="top" wrapText="1"/>
    </xf>
    <xf numFmtId="0" fontId="23" fillId="8" borderId="28" xfId="0" applyFont="1" applyFill="1" applyBorder="1" applyAlignment="1">
      <alignment horizontal="center" vertical="top" wrapText="1"/>
    </xf>
    <xf numFmtId="0" fontId="23" fillId="8" borderId="51" xfId="0" applyFont="1" applyFill="1" applyBorder="1" applyAlignment="1">
      <alignment horizontal="center" vertical="top" wrapText="1"/>
    </xf>
    <xf numFmtId="0" fontId="23" fillId="8" borderId="52" xfId="0" applyFont="1" applyFill="1" applyBorder="1" applyAlignment="1">
      <alignment horizontal="center" vertical="top" wrapText="1"/>
    </xf>
    <xf numFmtId="0" fontId="23" fillId="0" borderId="0" xfId="0" applyFont="1" applyAlignment="1">
      <alignment horizontal="center" vertical="top" wrapText="1"/>
    </xf>
    <xf numFmtId="0" fontId="22" fillId="0" borderId="0" xfId="0" applyFont="1" applyAlignment="1">
      <alignment horizontal="center" vertical="top" wrapText="1"/>
    </xf>
    <xf numFmtId="0" fontId="23" fillId="8" borderId="38" xfId="0" applyFont="1" applyFill="1" applyBorder="1" applyAlignment="1">
      <alignment horizontal="center" vertical="top" wrapText="1"/>
    </xf>
    <xf numFmtId="0" fontId="23" fillId="8" borderId="43" xfId="0" applyFont="1" applyFill="1" applyBorder="1" applyAlignment="1">
      <alignment horizontal="center" vertical="top" wrapText="1"/>
    </xf>
    <xf numFmtId="0" fontId="23" fillId="8" borderId="39" xfId="0" applyFont="1" applyFill="1" applyBorder="1" applyAlignment="1">
      <alignment horizontal="center" vertical="top" wrapText="1"/>
    </xf>
    <xf numFmtId="0" fontId="23" fillId="8" borderId="44" xfId="0" applyFont="1" applyFill="1" applyBorder="1" applyAlignment="1">
      <alignment horizontal="center" vertical="top" wrapText="1"/>
    </xf>
    <xf numFmtId="0" fontId="37" fillId="0" borderId="33" xfId="0" applyFont="1" applyBorder="1" applyAlignment="1">
      <alignment vertical="center"/>
    </xf>
    <xf numFmtId="0" fontId="37" fillId="0" borderId="34" xfId="0" applyFont="1" applyBorder="1" applyAlignment="1">
      <alignment vertical="center"/>
    </xf>
    <xf numFmtId="0" fontId="37" fillId="0" borderId="55" xfId="0" applyFont="1" applyBorder="1" applyAlignment="1">
      <alignment vertical="center"/>
    </xf>
    <xf numFmtId="0" fontId="37" fillId="0" borderId="64" xfId="0" applyFont="1" applyBorder="1" applyAlignment="1">
      <alignment vertical="center"/>
    </xf>
    <xf numFmtId="0" fontId="37" fillId="0" borderId="65" xfId="0" applyFont="1" applyBorder="1" applyAlignment="1">
      <alignment vertical="center"/>
    </xf>
    <xf numFmtId="0" fontId="37" fillId="0" borderId="59" xfId="0" applyFont="1" applyBorder="1" applyAlignment="1">
      <alignment vertical="center" wrapText="1"/>
    </xf>
    <xf numFmtId="0" fontId="37" fillId="0" borderId="1" xfId="0" applyFont="1" applyBorder="1" applyAlignment="1">
      <alignment vertical="center"/>
    </xf>
    <xf numFmtId="0" fontId="37" fillId="0" borderId="60" xfId="0" applyFont="1" applyBorder="1" applyAlignment="1">
      <alignment vertical="center"/>
    </xf>
    <xf numFmtId="0" fontId="37" fillId="0" borderId="3" xfId="0" applyFont="1" applyBorder="1" applyAlignment="1">
      <alignment vertical="center"/>
    </xf>
    <xf numFmtId="0" fontId="37" fillId="0" borderId="4" xfId="0" applyFont="1" applyBorder="1" applyAlignment="1">
      <alignment vertical="center"/>
    </xf>
    <xf numFmtId="0" fontId="37" fillId="0" borderId="5" xfId="0" applyFont="1" applyBorder="1" applyAlignment="1">
      <alignment vertical="center"/>
    </xf>
    <xf numFmtId="0" fontId="37" fillId="0" borderId="87" xfId="0" applyFont="1" applyBorder="1" applyAlignment="1">
      <alignment vertical="center"/>
    </xf>
    <xf numFmtId="0" fontId="37" fillId="0" borderId="88" xfId="0" applyFont="1" applyBorder="1" applyAlignment="1">
      <alignment vertical="center"/>
    </xf>
    <xf numFmtId="0" fontId="35" fillId="0" borderId="0" xfId="0" applyFont="1" applyAlignment="1">
      <alignment horizontal="center"/>
    </xf>
    <xf numFmtId="0" fontId="0" fillId="0" borderId="0" xfId="0" applyAlignment="1">
      <alignment horizontal="center"/>
    </xf>
    <xf numFmtId="0" fontId="0" fillId="0" borderId="1" xfId="0" applyBorder="1" applyAlignment="1">
      <alignment horizontal="center"/>
    </xf>
    <xf numFmtId="0" fontId="37" fillId="0" borderId="68" xfId="0" applyFont="1" applyBorder="1" applyAlignment="1">
      <alignment vertical="center"/>
    </xf>
    <xf numFmtId="0" fontId="37" fillId="0" borderId="69" xfId="0" applyFont="1" applyBorder="1" applyAlignment="1">
      <alignment vertical="center"/>
    </xf>
    <xf numFmtId="0" fontId="37" fillId="0" borderId="79" xfId="0" applyFont="1" applyBorder="1" applyAlignment="1">
      <alignment vertical="center"/>
    </xf>
    <xf numFmtId="0" fontId="37" fillId="0" borderId="91" xfId="0" applyFont="1" applyBorder="1" applyAlignment="1">
      <alignment vertical="center"/>
    </xf>
    <xf numFmtId="0" fontId="36" fillId="0" borderId="0" xfId="0" applyFont="1" applyAlignment="1">
      <alignment horizontal="center" vertical="center"/>
    </xf>
    <xf numFmtId="0" fontId="37" fillId="0" borderId="10" xfId="0" applyFont="1" applyBorder="1" applyAlignment="1">
      <alignment horizontal="center" vertical="center" wrapText="1"/>
    </xf>
    <xf numFmtId="0" fontId="37" fillId="0" borderId="14" xfId="0" applyFont="1" applyBorder="1" applyAlignment="1">
      <alignment horizontal="center" vertical="center" wrapText="1"/>
    </xf>
    <xf numFmtId="0" fontId="37" fillId="0" borderId="11" xfId="0" applyFont="1" applyBorder="1" applyAlignment="1">
      <alignment horizontal="center" vertical="center"/>
    </xf>
    <xf numFmtId="0" fontId="37" fillId="0" borderId="15" xfId="0" applyFont="1" applyBorder="1" applyAlignment="1">
      <alignment horizontal="center" vertical="center"/>
    </xf>
    <xf numFmtId="0" fontId="37" fillId="0" borderId="19" xfId="0" applyFont="1" applyBorder="1" applyAlignment="1">
      <alignment vertical="center"/>
    </xf>
    <xf numFmtId="0" fontId="37" fillId="0" borderId="20" xfId="0" applyFont="1" applyBorder="1" applyAlignment="1">
      <alignment vertical="center"/>
    </xf>
    <xf numFmtId="0" fontId="37" fillId="0" borderId="21" xfId="0" applyFont="1" applyBorder="1" applyAlignment="1">
      <alignment vertical="center"/>
    </xf>
    <xf numFmtId="0" fontId="37" fillId="0" borderId="28" xfId="0" applyFont="1" applyBorder="1" applyAlignment="1">
      <alignment vertical="center"/>
    </xf>
    <xf numFmtId="0" fontId="37" fillId="0" borderId="29" xfId="0" applyFont="1" applyBorder="1" applyAlignment="1">
      <alignment vertical="center"/>
    </xf>
    <xf numFmtId="0" fontId="37" fillId="0" borderId="68" xfId="0" applyFont="1" applyBorder="1" applyAlignment="1">
      <alignment vertical="center" wrapText="1"/>
    </xf>
    <xf numFmtId="0" fontId="37" fillId="0" borderId="70" xfId="0" applyFont="1" applyBorder="1" applyAlignment="1">
      <alignment vertical="center"/>
    </xf>
    <xf numFmtId="0" fontId="37" fillId="0" borderId="72" xfId="0" applyFont="1" applyBorder="1" applyAlignment="1">
      <alignment vertical="center"/>
    </xf>
    <xf numFmtId="0" fontId="37" fillId="0" borderId="73" xfId="0" applyFont="1" applyBorder="1" applyAlignment="1">
      <alignment vertical="center"/>
    </xf>
    <xf numFmtId="0" fontId="37" fillId="0" borderId="19" xfId="0" applyFont="1" applyBorder="1" applyAlignment="1">
      <alignment vertical="center" wrapText="1"/>
    </xf>
    <xf numFmtId="0" fontId="48" fillId="0" borderId="3" xfId="0" applyFont="1" applyBorder="1" applyAlignment="1">
      <alignment vertical="top" wrapText="1"/>
    </xf>
    <xf numFmtId="0" fontId="48" fillId="0" borderId="3" xfId="0" applyFont="1" applyBorder="1" applyAlignment="1">
      <alignment vertical="center"/>
    </xf>
    <xf numFmtId="0" fontId="34" fillId="0" borderId="3" xfId="0" applyFont="1" applyBorder="1" applyAlignment="1">
      <alignment vertical="center" wrapText="1"/>
    </xf>
    <xf numFmtId="0" fontId="14" fillId="0" borderId="87" xfId="0" applyFont="1" applyBorder="1" applyAlignment="1">
      <alignment vertical="center"/>
    </xf>
    <xf numFmtId="0" fontId="14" fillId="0" borderId="88" xfId="0" applyFont="1" applyBorder="1" applyAlignment="1">
      <alignment vertical="center"/>
    </xf>
    <xf numFmtId="0" fontId="28" fillId="0" borderId="0" xfId="1" applyFont="1" applyAlignment="1">
      <alignment horizontal="left" vertical="top"/>
    </xf>
    <xf numFmtId="4" fontId="27" fillId="0" borderId="3" xfId="1" applyNumberFormat="1" applyFont="1" applyBorder="1" applyAlignment="1">
      <alignment horizontal="center" vertical="center" wrapText="1"/>
    </xf>
    <xf numFmtId="0" fontId="27" fillId="0" borderId="3" xfId="1" applyFont="1" applyBorder="1" applyAlignment="1">
      <alignment horizontal="left" vertical="top"/>
    </xf>
    <xf numFmtId="0" fontId="20" fillId="0" borderId="3" xfId="1" applyFont="1" applyBorder="1" applyAlignment="1">
      <alignment horizontal="left" vertical="top"/>
    </xf>
    <xf numFmtId="0" fontId="27" fillId="3" borderId="3" xfId="1" applyFont="1" applyFill="1" applyBorder="1" applyAlignment="1">
      <alignment horizontal="left" vertical="top"/>
    </xf>
    <xf numFmtId="0" fontId="20" fillId="3" borderId="3" xfId="1" applyFont="1" applyFill="1" applyBorder="1" applyAlignment="1">
      <alignment horizontal="left" vertical="top"/>
    </xf>
    <xf numFmtId="4" fontId="27" fillId="0" borderId="8" xfId="1" applyNumberFormat="1" applyFont="1" applyBorder="1" applyAlignment="1">
      <alignment horizontal="center" vertical="center" wrapText="1"/>
    </xf>
    <xf numFmtId="4" fontId="27" fillId="0" borderId="7" xfId="1" applyNumberFormat="1" applyFont="1" applyBorder="1" applyAlignment="1">
      <alignment horizontal="center" vertical="center" wrapText="1"/>
    </xf>
    <xf numFmtId="0" fontId="27" fillId="0" borderId="8" xfId="1" applyFont="1" applyBorder="1" applyAlignment="1">
      <alignment horizontal="center" vertical="center" wrapText="1"/>
    </xf>
    <xf numFmtId="0" fontId="27" fillId="0" borderId="7" xfId="1" applyFont="1" applyBorder="1" applyAlignment="1">
      <alignment horizontal="center" vertical="center" wrapText="1"/>
    </xf>
    <xf numFmtId="49" fontId="27" fillId="0" borderId="8" xfId="1" applyNumberFormat="1" applyFont="1" applyBorder="1" applyAlignment="1">
      <alignment vertical="center"/>
    </xf>
    <xf numFmtId="49" fontId="27" fillId="0" borderId="7" xfId="1" applyNumberFormat="1" applyFont="1" applyBorder="1" applyAlignment="1">
      <alignment vertical="center"/>
    </xf>
    <xf numFmtId="9" fontId="16" fillId="0" borderId="6" xfId="5" applyFont="1" applyBorder="1" applyAlignment="1">
      <alignment horizontal="center" vertical="top"/>
    </xf>
    <xf numFmtId="9" fontId="16" fillId="0" borderId="0" xfId="5" applyFont="1" applyBorder="1" applyAlignment="1">
      <alignment horizontal="center" vertical="top"/>
    </xf>
    <xf numFmtId="9" fontId="16" fillId="0" borderId="0" xfId="5" applyFont="1" applyAlignment="1">
      <alignment horizontal="center" vertical="top"/>
    </xf>
    <xf numFmtId="9" fontId="34" fillId="0" borderId="6" xfId="5" applyFont="1" applyBorder="1" applyAlignment="1" applyProtection="1">
      <alignment horizontal="center" vertical="top"/>
    </xf>
    <xf numFmtId="9" fontId="34" fillId="0" borderId="0" xfId="5" applyFont="1" applyBorder="1" applyAlignment="1" applyProtection="1">
      <alignment horizontal="center" vertical="top"/>
    </xf>
    <xf numFmtId="0" fontId="16" fillId="0" borderId="3" xfId="0" applyFont="1" applyBorder="1" applyAlignment="1">
      <alignment horizontal="left" vertical="top" wrapText="1"/>
    </xf>
    <xf numFmtId="0" fontId="12" fillId="0" borderId="3" xfId="0" applyFont="1" applyBorder="1" applyAlignment="1">
      <alignment horizontal="left" vertical="top" wrapText="1"/>
    </xf>
    <xf numFmtId="0" fontId="18" fillId="0" borderId="4" xfId="0" applyFont="1" applyBorder="1" applyAlignment="1">
      <alignment horizontal="left" vertical="top" wrapText="1"/>
    </xf>
    <xf numFmtId="0" fontId="18" fillId="0" borderId="5" xfId="0" applyFont="1" applyBorder="1" applyAlignment="1">
      <alignment horizontal="left" vertical="top" wrapText="1"/>
    </xf>
    <xf numFmtId="0" fontId="14" fillId="0" borderId="0" xfId="0" applyFont="1" applyAlignment="1">
      <alignment horizontal="right" vertical="top" wrapText="1"/>
    </xf>
    <xf numFmtId="0" fontId="14" fillId="0" borderId="4" xfId="0" applyFont="1" applyBorder="1" applyAlignment="1">
      <alignment horizontal="right" vertical="top" wrapText="1"/>
    </xf>
    <xf numFmtId="0" fontId="14" fillId="0" borderId="5" xfId="0" applyFont="1" applyBorder="1" applyAlignment="1">
      <alignment horizontal="right" vertical="top" wrapText="1"/>
    </xf>
    <xf numFmtId="0" fontId="13" fillId="0" borderId="4" xfId="0" applyFont="1" applyBorder="1" applyAlignment="1">
      <alignment horizontal="right" vertical="top" wrapText="1"/>
    </xf>
    <xf numFmtId="0" fontId="13" fillId="0" borderId="5" xfId="0" applyFont="1" applyBorder="1" applyAlignment="1">
      <alignment horizontal="right" vertical="top" wrapText="1"/>
    </xf>
    <xf numFmtId="0" fontId="15" fillId="0" borderId="4" xfId="0" applyFont="1" applyBorder="1" applyAlignment="1">
      <alignment horizontal="right" vertical="top" wrapText="1"/>
    </xf>
    <xf numFmtId="0" fontId="15" fillId="0" borderId="5" xfId="0" applyFont="1" applyBorder="1" applyAlignment="1">
      <alignment horizontal="right" vertical="top" wrapText="1"/>
    </xf>
    <xf numFmtId="4" fontId="14" fillId="0" borderId="3" xfId="0" applyNumberFormat="1" applyFont="1" applyBorder="1" applyAlignment="1">
      <alignment horizontal="right" vertical="center" wrapText="1"/>
    </xf>
    <xf numFmtId="4" fontId="14" fillId="0" borderId="3" xfId="0" applyNumberFormat="1" applyFont="1" applyBorder="1" applyAlignment="1">
      <alignment horizontal="center" vertical="center" wrapText="1"/>
    </xf>
    <xf numFmtId="3" fontId="14" fillId="0" borderId="4" xfId="0" applyNumberFormat="1" applyFont="1" applyBorder="1" applyAlignment="1">
      <alignment horizontal="left" vertical="top"/>
    </xf>
    <xf numFmtId="3" fontId="14" fillId="0" borderId="2" xfId="0" applyNumberFormat="1" applyFont="1" applyBorder="1" applyAlignment="1">
      <alignment horizontal="left" vertical="top"/>
    </xf>
    <xf numFmtId="3" fontId="14" fillId="0" borderId="5" xfId="0" applyNumberFormat="1" applyFont="1" applyBorder="1" applyAlignment="1">
      <alignment horizontal="left" vertical="top"/>
    </xf>
    <xf numFmtId="0" fontId="14" fillId="0" borderId="0" xfId="0" applyFont="1" applyAlignment="1">
      <alignment horizontal="left" vertical="top"/>
    </xf>
    <xf numFmtId="4" fontId="14" fillId="0" borderId="8" xfId="0" applyNumberFormat="1" applyFont="1" applyBorder="1" applyAlignment="1">
      <alignment horizontal="center" vertical="center" wrapText="1"/>
    </xf>
    <xf numFmtId="4" fontId="14" fillId="0" borderId="7" xfId="0" applyNumberFormat="1" applyFont="1" applyBorder="1" applyAlignment="1">
      <alignment horizontal="center" vertical="center" wrapText="1"/>
    </xf>
    <xf numFmtId="0" fontId="16" fillId="0" borderId="3" xfId="0" applyFont="1" applyBorder="1" applyAlignment="1">
      <alignment horizontal="left" vertical="center" wrapText="1"/>
    </xf>
    <xf numFmtId="4" fontId="14" fillId="0" borderId="6" xfId="0" applyNumberFormat="1" applyFont="1" applyBorder="1" applyAlignment="1">
      <alignment horizontal="center" vertical="center"/>
    </xf>
    <xf numFmtId="4" fontId="14" fillId="0" borderId="0" xfId="0" applyNumberFormat="1" applyFont="1" applyAlignment="1">
      <alignment horizontal="center" vertical="center"/>
    </xf>
    <xf numFmtId="4" fontId="14" fillId="0" borderId="4" xfId="0" applyNumberFormat="1" applyFont="1" applyBorder="1" applyAlignment="1">
      <alignment horizontal="center" vertical="center" wrapText="1"/>
    </xf>
    <xf numFmtId="4" fontId="14" fillId="0" borderId="2" xfId="0" applyNumberFormat="1" applyFont="1" applyBorder="1" applyAlignment="1">
      <alignment horizontal="center" vertical="center" wrapText="1"/>
    </xf>
    <xf numFmtId="3" fontId="14" fillId="0" borderId="4" xfId="0" applyNumberFormat="1" applyFont="1" applyBorder="1" applyAlignment="1">
      <alignment horizontal="left" vertical="top" wrapText="1"/>
    </xf>
    <xf numFmtId="3" fontId="14" fillId="0" borderId="2" xfId="0" applyNumberFormat="1" applyFont="1" applyBorder="1" applyAlignment="1">
      <alignment horizontal="left" vertical="top" wrapText="1"/>
    </xf>
    <xf numFmtId="3" fontId="14" fillId="0" borderId="5" xfId="0" applyNumberFormat="1" applyFont="1" applyBorder="1" applyAlignment="1">
      <alignment horizontal="left" vertical="top" wrapText="1"/>
    </xf>
    <xf numFmtId="0" fontId="28" fillId="3" borderId="0" xfId="0" applyFont="1" applyFill="1" applyAlignment="1">
      <alignment horizontal="left" vertical="center" wrapText="1"/>
    </xf>
    <xf numFmtId="0" fontId="16" fillId="0" borderId="0" xfId="1" applyFont="1" applyAlignment="1">
      <alignment horizontal="left" vertical="top"/>
    </xf>
    <xf numFmtId="0" fontId="12" fillId="0" borderId="0" xfId="0" applyFont="1" applyAlignment="1">
      <alignment horizontal="left" vertical="top" wrapText="1"/>
    </xf>
    <xf numFmtId="0" fontId="12" fillId="0" borderId="0" xfId="0" applyFont="1" applyAlignment="1">
      <alignment horizontal="left" vertical="top"/>
    </xf>
    <xf numFmtId="4" fontId="17" fillId="0" borderId="8" xfId="0" applyNumberFormat="1" applyFont="1" applyBorder="1" applyAlignment="1">
      <alignment horizontal="left" vertical="center" wrapText="1"/>
    </xf>
    <xf numFmtId="4" fontId="17" fillId="0" borderId="7" xfId="0" applyNumberFormat="1" applyFont="1" applyBorder="1" applyAlignment="1">
      <alignment horizontal="left" vertical="center" wrapText="1"/>
    </xf>
  </cellXfs>
  <cellStyles count="7">
    <cellStyle name="Neutral" xfId="6" builtinId="28"/>
    <cellStyle name="Normal" xfId="0" builtinId="0" customBuiltin="1"/>
    <cellStyle name="Normal 2" xfId="1" xr:uid="{00000000-0005-0000-0000-000002000000}"/>
    <cellStyle name="Normal 3" xfId="2" xr:uid="{00000000-0005-0000-0000-000003000000}"/>
    <cellStyle name="Normal 4" xfId="4" xr:uid="{00000000-0005-0000-0000-000004000000}"/>
    <cellStyle name="Percent" xfId="5" builtinId="5"/>
    <cellStyle name="Percent 2" xfId="3" xr:uid="{00000000-0005-0000-0000-000006000000}"/>
  </cellStyles>
  <dxfs count="4">
    <dxf>
      <fill>
        <patternFill>
          <bgColor rgb="FFFF0000"/>
        </patternFill>
      </fill>
    </dxf>
    <dxf>
      <fill>
        <patternFill>
          <bgColor rgb="FF00B05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282893</xdr:colOff>
      <xdr:row>29</xdr:row>
      <xdr:rowOff>205740</xdr:rowOff>
    </xdr:from>
    <xdr:to>
      <xdr:col>15</xdr:col>
      <xdr:colOff>441643</xdr:colOff>
      <xdr:row>32</xdr:row>
      <xdr:rowOff>379413</xdr:rowOff>
    </xdr:to>
    <xdr:pic>
      <xdr:nvPicPr>
        <xdr:cNvPr id="2" name="Imagine 1">
          <a:extLst>
            <a:ext uri="{FF2B5EF4-FFF2-40B4-BE49-F238E27FC236}">
              <a16:creationId xmlns:a16="http://schemas.microsoft.com/office/drawing/2014/main" id="{1F528F0B-68FD-5BC5-D55A-AA2CEB37FEC0}"/>
            </a:ext>
          </a:extLst>
        </xdr:cNvPr>
        <xdr:cNvPicPr>
          <a:picLocks noChangeAspect="1"/>
        </xdr:cNvPicPr>
      </xdr:nvPicPr>
      <xdr:blipFill>
        <a:blip xmlns:r="http://schemas.openxmlformats.org/officeDocument/2006/relationships" r:embed="rId1"/>
        <a:stretch>
          <a:fillRect/>
        </a:stretch>
      </xdr:blipFill>
      <xdr:spPr>
        <a:xfrm>
          <a:off x="9037956" y="7833678"/>
          <a:ext cx="3683000" cy="153098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ucia.brabete/Desktop/PRO/alin%20ar/Anexa%201.5.a_Macheta%20financiara_Ghid%20131.A_11.07%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Instructiuni"/>
      <sheetName val="1-Inputuri"/>
      <sheetName val="2-Buget cerere"/>
      <sheetName val="3-Analiza financiara"/>
      <sheetName val="4-Rezumat indicatori"/>
      <sheetName val="5-Intreprinderi in dificultate"/>
    </sheetNames>
    <sheetDataSet>
      <sheetData sheetId="0"/>
      <sheetData sheetId="1">
        <row r="26">
          <cell r="E26">
            <v>5.3999999999999999E-2</v>
          </cell>
        </row>
      </sheetData>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7"/>
  <sheetViews>
    <sheetView topLeftCell="A4" zoomScale="120" zoomScaleNormal="120" workbookViewId="0">
      <selection activeCell="K26" sqref="K26"/>
    </sheetView>
  </sheetViews>
  <sheetFormatPr defaultColWidth="8.85546875" defaultRowHeight="12" x14ac:dyDescent="0.2"/>
  <cols>
    <col min="1" max="1" width="33.28515625" style="142" customWidth="1"/>
    <col min="2" max="2" width="26" style="142" customWidth="1"/>
    <col min="3" max="3" width="14.85546875" style="142" customWidth="1"/>
    <col min="4" max="4" width="13.140625" style="142" customWidth="1"/>
    <col min="5" max="16384" width="8.85546875" style="142"/>
  </cols>
  <sheetData>
    <row r="1" spans="1:8" x14ac:dyDescent="0.2">
      <c r="A1" s="435" t="s">
        <v>181</v>
      </c>
      <c r="B1" s="435"/>
      <c r="C1" s="435"/>
      <c r="D1" s="435"/>
      <c r="E1" s="435"/>
      <c r="F1" s="435"/>
    </row>
    <row r="2" spans="1:8" ht="12.75" thickBot="1" x14ac:dyDescent="0.25"/>
    <row r="3" spans="1:8" x14ac:dyDescent="0.2">
      <c r="A3" s="143" t="s">
        <v>524</v>
      </c>
    </row>
    <row r="4" spans="1:8" ht="42.75" customHeight="1" x14ac:dyDescent="0.2">
      <c r="A4" s="436" t="s">
        <v>525</v>
      </c>
      <c r="B4" s="436"/>
      <c r="C4" s="436"/>
      <c r="D4" s="436"/>
      <c r="E4" s="436"/>
      <c r="F4" s="436"/>
      <c r="G4" s="436"/>
    </row>
    <row r="5" spans="1:8" ht="30" customHeight="1" x14ac:dyDescent="0.2">
      <c r="A5" s="436" t="s">
        <v>526</v>
      </c>
      <c r="B5" s="436"/>
      <c r="C5" s="436"/>
      <c r="D5" s="436"/>
      <c r="E5" s="436"/>
      <c r="F5" s="436"/>
      <c r="G5" s="436"/>
    </row>
    <row r="6" spans="1:8" ht="38.25" customHeight="1" x14ac:dyDescent="0.2">
      <c r="A6" s="436" t="s">
        <v>527</v>
      </c>
      <c r="B6" s="436"/>
      <c r="C6" s="436"/>
      <c r="D6" s="436"/>
      <c r="E6" s="436"/>
      <c r="F6" s="436"/>
      <c r="G6" s="436"/>
    </row>
    <row r="7" spans="1:8" ht="19.149999999999999" customHeight="1" x14ac:dyDescent="0.2">
      <c r="A7" s="145"/>
      <c r="B7" s="145"/>
      <c r="C7" s="145"/>
      <c r="D7" s="146"/>
      <c r="E7" s="146"/>
      <c r="F7" s="146"/>
      <c r="G7" s="147"/>
      <c r="H7" s="147"/>
    </row>
    <row r="8" spans="1:8" ht="24.6" customHeight="1" x14ac:dyDescent="0.2">
      <c r="A8" s="258" t="s">
        <v>178</v>
      </c>
      <c r="B8" s="437" t="s">
        <v>528</v>
      </c>
      <c r="C8" s="437"/>
      <c r="D8" s="437"/>
      <c r="E8" s="437"/>
      <c r="F8" s="437"/>
      <c r="G8" s="437"/>
      <c r="H8" s="144"/>
    </row>
    <row r="9" spans="1:8" x14ac:dyDescent="0.2">
      <c r="A9" s="216"/>
      <c r="B9" s="149"/>
      <c r="C9" s="148"/>
      <c r="D9" s="148"/>
      <c r="E9" s="148"/>
      <c r="F9" s="148"/>
      <c r="G9" s="148"/>
      <c r="H9" s="148"/>
    </row>
    <row r="10" spans="1:8" ht="39" customHeight="1" x14ac:dyDescent="0.2">
      <c r="A10" s="258" t="s">
        <v>179</v>
      </c>
      <c r="B10" s="437"/>
      <c r="C10" s="437"/>
      <c r="D10" s="437"/>
      <c r="E10" s="437"/>
      <c r="F10" s="437"/>
      <c r="G10" s="437"/>
      <c r="H10" s="144"/>
    </row>
    <row r="11" spans="1:8" x14ac:dyDescent="0.2">
      <c r="A11" s="217"/>
      <c r="B11" s="149"/>
      <c r="C11" s="148"/>
      <c r="D11" s="148"/>
      <c r="E11" s="148"/>
      <c r="F11" s="148"/>
      <c r="G11" s="148"/>
      <c r="H11" s="148"/>
    </row>
    <row r="12" spans="1:8" ht="22.9" customHeight="1" x14ac:dyDescent="0.2">
      <c r="A12" s="258" t="s">
        <v>160</v>
      </c>
      <c r="B12" s="260"/>
      <c r="C12" s="148"/>
      <c r="D12" s="148"/>
      <c r="E12" s="148"/>
      <c r="F12" s="148"/>
      <c r="G12" s="148"/>
      <c r="H12" s="148"/>
    </row>
    <row r="13" spans="1:8" x14ac:dyDescent="0.2">
      <c r="A13" s="217"/>
      <c r="B13" s="149"/>
      <c r="C13" s="148"/>
      <c r="D13" s="148"/>
      <c r="E13" s="148"/>
      <c r="F13" s="148"/>
      <c r="G13" s="148"/>
      <c r="H13" s="148"/>
    </row>
    <row r="14" spans="1:8" ht="22.15" customHeight="1" x14ac:dyDescent="0.2">
      <c r="A14" s="258" t="s">
        <v>180</v>
      </c>
      <c r="B14" s="261"/>
      <c r="C14" s="148"/>
      <c r="D14" s="148"/>
      <c r="E14" s="148"/>
      <c r="F14" s="148"/>
      <c r="G14" s="148"/>
      <c r="H14" s="148"/>
    </row>
    <row r="15" spans="1:8" x14ac:dyDescent="0.2">
      <c r="B15" s="150"/>
      <c r="C15" s="150"/>
      <c r="D15" s="151"/>
      <c r="E15" s="151"/>
      <c r="F15" s="151"/>
      <c r="G15" s="151"/>
      <c r="H15" s="147"/>
    </row>
    <row r="16" spans="1:8" ht="33.6" customHeight="1" x14ac:dyDescent="0.2">
      <c r="A16" s="258" t="s">
        <v>384</v>
      </c>
      <c r="B16" s="259">
        <v>2025</v>
      </c>
      <c r="C16" s="438" t="s">
        <v>396</v>
      </c>
      <c r="D16" s="438"/>
      <c r="E16" s="438"/>
      <c r="F16" s="438"/>
      <c r="G16" s="438"/>
      <c r="H16" s="147"/>
    </row>
    <row r="17" spans="1:12" ht="44.45" customHeight="1" x14ac:dyDescent="0.2">
      <c r="A17" s="255" t="s">
        <v>161</v>
      </c>
      <c r="B17" s="256"/>
      <c r="C17" s="438" t="s">
        <v>394</v>
      </c>
      <c r="D17" s="438"/>
      <c r="E17" s="438"/>
      <c r="F17" s="438"/>
      <c r="G17" s="438"/>
      <c r="H17" s="257"/>
      <c r="I17" s="257"/>
      <c r="J17" s="257"/>
      <c r="K17" s="257"/>
      <c r="L17" s="257"/>
    </row>
    <row r="18" spans="1:12" ht="55.15" customHeight="1" x14ac:dyDescent="0.2">
      <c r="A18" s="255" t="s">
        <v>162</v>
      </c>
      <c r="B18" s="260"/>
      <c r="C18" s="438" t="s">
        <v>397</v>
      </c>
      <c r="D18" s="438"/>
      <c r="E18" s="438"/>
      <c r="F18" s="438"/>
      <c r="G18" s="438"/>
      <c r="H18" s="257"/>
      <c r="I18" s="257"/>
      <c r="J18" s="257"/>
      <c r="K18" s="257"/>
      <c r="L18" s="257"/>
    </row>
    <row r="20" spans="1:12" s="152" customFormat="1" x14ac:dyDescent="0.2"/>
    <row r="21" spans="1:12" x14ac:dyDescent="0.2">
      <c r="A21" s="152"/>
    </row>
    <row r="22" spans="1:12" x14ac:dyDescent="0.2">
      <c r="A22" s="152"/>
    </row>
    <row r="23" spans="1:12" x14ac:dyDescent="0.2">
      <c r="A23" s="152"/>
    </row>
    <row r="24" spans="1:12" x14ac:dyDescent="0.2">
      <c r="A24" s="152"/>
    </row>
    <row r="28" spans="1:12" s="180" customFormat="1" ht="26.45" customHeight="1" x14ac:dyDescent="0.2">
      <c r="A28" s="181" t="s">
        <v>350</v>
      </c>
      <c r="B28" s="434" t="s">
        <v>351</v>
      </c>
      <c r="C28" s="434"/>
      <c r="D28" s="434"/>
      <c r="E28" s="434"/>
      <c r="F28" s="434"/>
      <c r="G28" s="434"/>
      <c r="H28" s="434"/>
      <c r="I28" s="434"/>
    </row>
    <row r="29" spans="1:12" s="180" customFormat="1" ht="15" customHeight="1" x14ac:dyDescent="0.2">
      <c r="A29" s="181" t="s">
        <v>345</v>
      </c>
      <c r="B29" s="434" t="s">
        <v>385</v>
      </c>
      <c r="C29" s="434"/>
      <c r="D29" s="434"/>
      <c r="E29" s="434"/>
      <c r="F29" s="434"/>
      <c r="G29" s="434"/>
      <c r="H29" s="434"/>
      <c r="I29" s="434"/>
    </row>
    <row r="30" spans="1:12" s="180" customFormat="1" ht="58.9" customHeight="1" x14ac:dyDescent="0.2">
      <c r="A30" s="181" t="s">
        <v>346</v>
      </c>
      <c r="B30" s="434" t="s">
        <v>393</v>
      </c>
      <c r="C30" s="434"/>
      <c r="D30" s="434"/>
      <c r="E30" s="434"/>
      <c r="F30" s="434"/>
      <c r="G30" s="434"/>
      <c r="H30" s="434"/>
      <c r="I30" s="434"/>
    </row>
    <row r="31" spans="1:12" ht="32.450000000000003" hidden="1" customHeight="1" x14ac:dyDescent="0.2">
      <c r="A31" s="181" t="s">
        <v>347</v>
      </c>
      <c r="B31" s="434" t="s">
        <v>373</v>
      </c>
      <c r="C31" s="434"/>
      <c r="D31" s="434"/>
      <c r="E31" s="434"/>
      <c r="F31" s="434"/>
      <c r="G31" s="434"/>
      <c r="H31" s="434"/>
      <c r="I31" s="434"/>
    </row>
    <row r="32" spans="1:12" ht="48" customHeight="1" x14ac:dyDescent="0.2">
      <c r="A32" s="182" t="s">
        <v>380</v>
      </c>
      <c r="B32" s="434" t="s">
        <v>349</v>
      </c>
      <c r="C32" s="434"/>
      <c r="D32" s="434"/>
      <c r="E32" s="434"/>
      <c r="F32" s="434"/>
      <c r="G32" s="434"/>
      <c r="H32" s="434"/>
      <c r="I32" s="434"/>
    </row>
    <row r="33" spans="1:9" ht="32.450000000000003" customHeight="1" x14ac:dyDescent="0.2">
      <c r="A33" s="182" t="s">
        <v>381</v>
      </c>
      <c r="B33" s="434" t="s">
        <v>353</v>
      </c>
      <c r="C33" s="434"/>
      <c r="D33" s="434"/>
      <c r="E33" s="434"/>
      <c r="F33" s="434"/>
      <c r="G33" s="434"/>
      <c r="H33" s="434"/>
      <c r="I33" s="434"/>
    </row>
    <row r="34" spans="1:9" ht="21.6" customHeight="1" x14ac:dyDescent="0.2">
      <c r="A34" s="182" t="s">
        <v>382</v>
      </c>
      <c r="B34" s="434" t="s">
        <v>352</v>
      </c>
      <c r="C34" s="434"/>
      <c r="D34" s="434"/>
      <c r="E34" s="434"/>
      <c r="F34" s="434"/>
      <c r="G34" s="434"/>
      <c r="H34" s="434"/>
      <c r="I34" s="434"/>
    </row>
    <row r="35" spans="1:9" ht="21.6" customHeight="1" x14ac:dyDescent="0.2">
      <c r="A35" s="182" t="s">
        <v>374</v>
      </c>
      <c r="B35" s="434" t="s">
        <v>375</v>
      </c>
      <c r="C35" s="434"/>
      <c r="D35" s="434"/>
      <c r="E35" s="434"/>
      <c r="F35" s="434"/>
      <c r="G35" s="434"/>
      <c r="H35" s="434"/>
      <c r="I35" s="434"/>
    </row>
    <row r="36" spans="1:9" ht="28.9" customHeight="1" x14ac:dyDescent="0.2">
      <c r="A36" s="182" t="s">
        <v>354</v>
      </c>
      <c r="B36" s="434" t="s">
        <v>395</v>
      </c>
      <c r="C36" s="434"/>
      <c r="D36" s="434"/>
      <c r="E36" s="434"/>
      <c r="F36" s="434"/>
      <c r="G36" s="434"/>
      <c r="H36" s="434"/>
      <c r="I36" s="434"/>
    </row>
    <row r="37" spans="1:9" ht="39.75" customHeight="1" x14ac:dyDescent="0.2">
      <c r="A37" s="182" t="s">
        <v>563</v>
      </c>
      <c r="B37" s="434" t="s">
        <v>348</v>
      </c>
      <c r="C37" s="434"/>
      <c r="D37" s="434"/>
      <c r="E37" s="434"/>
      <c r="F37" s="434"/>
      <c r="G37" s="434"/>
      <c r="H37" s="434"/>
      <c r="I37" s="434"/>
    </row>
  </sheetData>
  <mergeCells count="19">
    <mergeCell ref="B28:I28"/>
    <mergeCell ref="B29:I29"/>
    <mergeCell ref="B30:I30"/>
    <mergeCell ref="B31:I31"/>
    <mergeCell ref="A1:F1"/>
    <mergeCell ref="A4:G4"/>
    <mergeCell ref="A5:G5"/>
    <mergeCell ref="A6:G6"/>
    <mergeCell ref="B8:G8"/>
    <mergeCell ref="B10:G10"/>
    <mergeCell ref="C17:G17"/>
    <mergeCell ref="C16:G16"/>
    <mergeCell ref="C18:G18"/>
    <mergeCell ref="B37:I37"/>
    <mergeCell ref="B36:I36"/>
    <mergeCell ref="B32:I32"/>
    <mergeCell ref="B33:I33"/>
    <mergeCell ref="B34:I34"/>
    <mergeCell ref="B35:I35"/>
  </mergeCells>
  <hyperlinks>
    <hyperlink ref="A30" location="'1 Bilant'!A1" display="1 Bilant" xr:uid="{00000000-0004-0000-0000-000000000000}"/>
  </hyperlinks>
  <pageMargins left="0.7" right="0.7" top="0.75" bottom="0.25" header="0.3" footer="0.05"/>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16"/>
  <sheetViews>
    <sheetView topLeftCell="A80" workbookViewId="0">
      <selection activeCell="F94" sqref="F94"/>
    </sheetView>
  </sheetViews>
  <sheetFormatPr defaultColWidth="9.140625" defaultRowHeight="12" x14ac:dyDescent="0.2"/>
  <cols>
    <col min="1" max="1" width="46.7109375" style="142" customWidth="1"/>
    <col min="2" max="2" width="18.5703125" style="163" customWidth="1"/>
    <col min="3" max="3" width="21.28515625" style="163" customWidth="1"/>
    <col min="4" max="4" width="2.85546875" style="208" hidden="1" customWidth="1"/>
    <col min="5" max="5" width="3.5703125" style="208" hidden="1" customWidth="1"/>
    <col min="6" max="6" width="75.42578125" style="142" customWidth="1"/>
    <col min="7" max="16384" width="9.140625" style="142"/>
  </cols>
  <sheetData>
    <row r="1" spans="1:5" x14ac:dyDescent="0.2">
      <c r="A1" s="170" t="s">
        <v>209</v>
      </c>
    </row>
    <row r="2" spans="1:5" x14ac:dyDescent="0.2">
      <c r="A2" s="171"/>
    </row>
    <row r="3" spans="1:5" x14ac:dyDescent="0.2">
      <c r="A3" s="447" t="s">
        <v>376</v>
      </c>
      <c r="B3" s="447"/>
      <c r="C3" s="447"/>
    </row>
    <row r="4" spans="1:5" x14ac:dyDescent="0.2">
      <c r="A4" s="171"/>
    </row>
    <row r="6" spans="1:5" x14ac:dyDescent="0.2">
      <c r="A6" s="448" t="s">
        <v>210</v>
      </c>
      <c r="B6" s="448"/>
      <c r="C6" s="448"/>
    </row>
    <row r="7" spans="1:5" x14ac:dyDescent="0.2">
      <c r="A7" s="142" t="s">
        <v>211</v>
      </c>
    </row>
    <row r="8" spans="1:5" ht="25.15" customHeight="1" x14ac:dyDescent="0.2">
      <c r="A8" s="449" t="s">
        <v>377</v>
      </c>
      <c r="B8" s="449"/>
      <c r="C8" s="449"/>
    </row>
    <row r="9" spans="1:5" ht="25.15" customHeight="1" x14ac:dyDescent="0.2">
      <c r="A9" s="215"/>
      <c r="B9" s="215"/>
      <c r="C9" s="215"/>
    </row>
    <row r="10" spans="1:5" ht="25.15" customHeight="1" x14ac:dyDescent="0.2">
      <c r="A10" s="215"/>
      <c r="B10" s="215"/>
      <c r="C10" s="215"/>
    </row>
    <row r="11" spans="1:5" x14ac:dyDescent="0.2">
      <c r="A11" s="172"/>
      <c r="B11" s="218">
        <f>C11-1</f>
        <v>2023</v>
      </c>
      <c r="C11" s="218">
        <f>'1-Date proiect'!B16-1</f>
        <v>2024</v>
      </c>
    </row>
    <row r="12" spans="1:5" ht="15.75" customHeight="1" x14ac:dyDescent="0.2">
      <c r="A12" s="443" t="s">
        <v>212</v>
      </c>
      <c r="B12" s="444"/>
      <c r="C12" s="445"/>
    </row>
    <row r="13" spans="1:5" s="153" customFormat="1" x14ac:dyDescent="0.2">
      <c r="A13" s="450" t="s">
        <v>213</v>
      </c>
      <c r="B13" s="451"/>
      <c r="C13" s="452"/>
      <c r="D13" s="229"/>
      <c r="E13" s="229"/>
    </row>
    <row r="14" spans="1:5" x14ac:dyDescent="0.2">
      <c r="A14" s="154" t="s">
        <v>214</v>
      </c>
      <c r="B14" s="183"/>
      <c r="C14" s="183"/>
    </row>
    <row r="15" spans="1:5" ht="16.5" customHeight="1" x14ac:dyDescent="0.2">
      <c r="A15" s="154" t="s">
        <v>215</v>
      </c>
      <c r="B15" s="183"/>
      <c r="C15" s="183"/>
    </row>
    <row r="16" spans="1:5" x14ac:dyDescent="0.2">
      <c r="A16" s="154" t="s">
        <v>216</v>
      </c>
      <c r="B16" s="183"/>
      <c r="C16" s="183"/>
    </row>
    <row r="17" spans="1:5" x14ac:dyDescent="0.2">
      <c r="A17" s="154" t="s">
        <v>217</v>
      </c>
      <c r="B17" s="183"/>
      <c r="C17" s="183"/>
    </row>
    <row r="18" spans="1:5" ht="24" x14ac:dyDescent="0.2">
      <c r="A18" s="154" t="s">
        <v>218</v>
      </c>
      <c r="B18" s="183"/>
      <c r="C18" s="183"/>
    </row>
    <row r="19" spans="1:5" x14ac:dyDescent="0.2">
      <c r="A19" s="154" t="s">
        <v>219</v>
      </c>
      <c r="B19" s="183"/>
      <c r="C19" s="183"/>
    </row>
    <row r="20" spans="1:5" ht="24" x14ac:dyDescent="0.2">
      <c r="A20" s="154" t="s">
        <v>220</v>
      </c>
      <c r="B20" s="183"/>
      <c r="C20" s="183"/>
    </row>
    <row r="21" spans="1:5" ht="36" x14ac:dyDescent="0.2">
      <c r="A21" s="154" t="s">
        <v>221</v>
      </c>
      <c r="B21" s="183"/>
      <c r="C21" s="183"/>
    </row>
    <row r="22" spans="1:5" x14ac:dyDescent="0.2">
      <c r="A22" s="155" t="s">
        <v>222</v>
      </c>
      <c r="B22" s="156">
        <f t="shared" ref="B22:C22" si="0">SUM(B14:B18,B20)</f>
        <v>0</v>
      </c>
      <c r="C22" s="156">
        <f t="shared" si="0"/>
        <v>0</v>
      </c>
    </row>
    <row r="23" spans="1:5" s="153" customFormat="1" x14ac:dyDescent="0.2">
      <c r="A23" s="440" t="s">
        <v>223</v>
      </c>
      <c r="B23" s="441"/>
      <c r="C23" s="442"/>
      <c r="D23" s="229"/>
      <c r="E23" s="229"/>
    </row>
    <row r="24" spans="1:5" x14ac:dyDescent="0.2">
      <c r="A24" s="154" t="s">
        <v>224</v>
      </c>
      <c r="B24" s="183"/>
      <c r="C24" s="183"/>
    </row>
    <row r="25" spans="1:5" ht="24" x14ac:dyDescent="0.2">
      <c r="A25" s="154" t="s">
        <v>225</v>
      </c>
      <c r="B25" s="157">
        <f t="shared" ref="B25:C25" si="1">B26+B29+B31+B33</f>
        <v>0</v>
      </c>
      <c r="C25" s="157">
        <f t="shared" si="1"/>
        <v>0</v>
      </c>
    </row>
    <row r="26" spans="1:5" ht="24" x14ac:dyDescent="0.2">
      <c r="A26" s="154" t="s">
        <v>226</v>
      </c>
      <c r="B26" s="183"/>
      <c r="C26" s="183"/>
    </row>
    <row r="27" spans="1:5" x14ac:dyDescent="0.2">
      <c r="A27" s="154" t="s">
        <v>227</v>
      </c>
      <c r="B27" s="183"/>
      <c r="C27" s="183"/>
    </row>
    <row r="28" spans="1:5" x14ac:dyDescent="0.2">
      <c r="A28" s="154" t="s">
        <v>228</v>
      </c>
      <c r="B28" s="183"/>
      <c r="C28" s="183"/>
    </row>
    <row r="29" spans="1:5" s="153" customFormat="1" x14ac:dyDescent="0.2">
      <c r="A29" s="154" t="s">
        <v>229</v>
      </c>
      <c r="B29" s="183"/>
      <c r="C29" s="183"/>
      <c r="D29" s="229"/>
      <c r="E29" s="229"/>
    </row>
    <row r="30" spans="1:5" x14ac:dyDescent="0.2">
      <c r="A30" s="154" t="s">
        <v>230</v>
      </c>
      <c r="B30" s="183"/>
      <c r="C30" s="183"/>
    </row>
    <row r="31" spans="1:5" ht="24" x14ac:dyDescent="0.2">
      <c r="A31" s="154" t="s">
        <v>231</v>
      </c>
      <c r="B31" s="183"/>
      <c r="C31" s="183"/>
    </row>
    <row r="32" spans="1:5" ht="24" x14ac:dyDescent="0.2">
      <c r="A32" s="154" t="s">
        <v>232</v>
      </c>
      <c r="B32" s="183"/>
      <c r="C32" s="183"/>
    </row>
    <row r="33" spans="1:5" x14ac:dyDescent="0.2">
      <c r="A33" s="154" t="s">
        <v>233</v>
      </c>
      <c r="B33" s="183"/>
      <c r="C33" s="183"/>
    </row>
    <row r="34" spans="1:5" x14ac:dyDescent="0.2">
      <c r="A34" s="154" t="s">
        <v>234</v>
      </c>
      <c r="B34" s="183"/>
      <c r="C34" s="183"/>
    </row>
    <row r="35" spans="1:5" x14ac:dyDescent="0.2">
      <c r="A35" s="154" t="s">
        <v>235</v>
      </c>
      <c r="B35" s="157">
        <f t="shared" ref="B35:C35" si="2">B36+B37+B39</f>
        <v>0</v>
      </c>
      <c r="C35" s="157">
        <f t="shared" si="2"/>
        <v>0</v>
      </c>
    </row>
    <row r="36" spans="1:5" x14ac:dyDescent="0.2">
      <c r="A36" s="154" t="s">
        <v>236</v>
      </c>
      <c r="B36" s="183"/>
      <c r="C36" s="183"/>
    </row>
    <row r="37" spans="1:5" ht="24" x14ac:dyDescent="0.2">
      <c r="A37" s="154" t="s">
        <v>237</v>
      </c>
      <c r="B37" s="183"/>
      <c r="C37" s="183"/>
    </row>
    <row r="38" spans="1:5" x14ac:dyDescent="0.2">
      <c r="A38" s="154" t="s">
        <v>238</v>
      </c>
      <c r="B38" s="183"/>
      <c r="C38" s="183"/>
    </row>
    <row r="39" spans="1:5" x14ac:dyDescent="0.2">
      <c r="A39" s="154" t="s">
        <v>239</v>
      </c>
      <c r="B39" s="183"/>
      <c r="C39" s="183"/>
    </row>
    <row r="40" spans="1:5" x14ac:dyDescent="0.2">
      <c r="A40" s="154" t="s">
        <v>240</v>
      </c>
      <c r="B40" s="183"/>
      <c r="C40" s="183"/>
    </row>
    <row r="41" spans="1:5" x14ac:dyDescent="0.2">
      <c r="A41" s="158" t="s">
        <v>238</v>
      </c>
      <c r="B41" s="183"/>
      <c r="C41" s="183"/>
    </row>
    <row r="42" spans="1:5" ht="24" x14ac:dyDescent="0.2">
      <c r="A42" s="154" t="s">
        <v>241</v>
      </c>
      <c r="B42" s="183"/>
      <c r="C42" s="183"/>
    </row>
    <row r="43" spans="1:5" ht="24" x14ac:dyDescent="0.2">
      <c r="A43" s="158" t="s">
        <v>242</v>
      </c>
      <c r="B43" s="183"/>
      <c r="C43" s="183"/>
    </row>
    <row r="44" spans="1:5" x14ac:dyDescent="0.2">
      <c r="A44" s="154" t="s">
        <v>243</v>
      </c>
      <c r="B44" s="183"/>
      <c r="C44" s="183"/>
    </row>
    <row r="45" spans="1:5" s="153" customFormat="1" x14ac:dyDescent="0.2">
      <c r="A45" s="155" t="s">
        <v>244</v>
      </c>
      <c r="B45" s="156">
        <f t="shared" ref="B45:C45" si="3">B24+B25+B34+B35+B42+B44</f>
        <v>0</v>
      </c>
      <c r="C45" s="156">
        <f t="shared" si="3"/>
        <v>0</v>
      </c>
      <c r="D45" s="229"/>
      <c r="E45" s="229"/>
    </row>
    <row r="46" spans="1:5" s="153" customFormat="1" x14ac:dyDescent="0.2">
      <c r="A46" s="155" t="s">
        <v>245</v>
      </c>
      <c r="B46" s="156">
        <f>B22+B45</f>
        <v>0</v>
      </c>
      <c r="C46" s="156">
        <f>C22+C45</f>
        <v>0</v>
      </c>
      <c r="D46" s="229"/>
      <c r="E46" s="229"/>
    </row>
    <row r="47" spans="1:5" s="153" customFormat="1" x14ac:dyDescent="0.2">
      <c r="A47" s="221"/>
      <c r="B47" s="222"/>
      <c r="C47" s="223"/>
      <c r="D47" s="229"/>
      <c r="E47" s="229"/>
    </row>
    <row r="48" spans="1:5" s="153" customFormat="1" x14ac:dyDescent="0.2">
      <c r="A48" s="221"/>
      <c r="B48" s="222"/>
      <c r="C48" s="223"/>
      <c r="D48" s="229"/>
      <c r="E48" s="229"/>
    </row>
    <row r="49" spans="1:5" s="153" customFormat="1" ht="31.5" customHeight="1" x14ac:dyDescent="0.2">
      <c r="A49" s="440" t="s">
        <v>246</v>
      </c>
      <c r="B49" s="441"/>
      <c r="C49" s="442"/>
      <c r="D49" s="229"/>
      <c r="E49" s="229"/>
    </row>
    <row r="50" spans="1:5" ht="24" x14ac:dyDescent="0.2">
      <c r="A50" s="159" t="s">
        <v>339</v>
      </c>
      <c r="B50" s="183"/>
      <c r="C50" s="183"/>
    </row>
    <row r="51" spans="1:5" x14ac:dyDescent="0.2">
      <c r="A51" s="158" t="s">
        <v>247</v>
      </c>
      <c r="B51" s="183"/>
      <c r="C51" s="183"/>
    </row>
    <row r="52" spans="1:5" x14ac:dyDescent="0.2">
      <c r="A52" s="159" t="s">
        <v>248</v>
      </c>
      <c r="B52" s="183"/>
      <c r="C52" s="183"/>
    </row>
    <row r="53" spans="1:5" x14ac:dyDescent="0.2">
      <c r="A53" s="159" t="s">
        <v>249</v>
      </c>
      <c r="B53" s="183"/>
      <c r="C53" s="183"/>
    </row>
    <row r="54" spans="1:5" x14ac:dyDescent="0.2">
      <c r="A54" s="159" t="s">
        <v>250</v>
      </c>
      <c r="B54" s="156">
        <f t="shared" ref="B54:C54" si="4">B50+B52+B53</f>
        <v>0</v>
      </c>
      <c r="C54" s="156">
        <f t="shared" si="4"/>
        <v>0</v>
      </c>
    </row>
    <row r="55" spans="1:5" ht="29.25" customHeight="1" x14ac:dyDescent="0.2">
      <c r="A55" s="443" t="s">
        <v>340</v>
      </c>
      <c r="B55" s="444"/>
      <c r="C55" s="445"/>
    </row>
    <row r="56" spans="1:5" x14ac:dyDescent="0.2">
      <c r="A56" s="159" t="s">
        <v>341</v>
      </c>
      <c r="B56" s="183"/>
      <c r="C56" s="183"/>
    </row>
    <row r="57" spans="1:5" x14ac:dyDescent="0.2">
      <c r="A57" s="158" t="s">
        <v>251</v>
      </c>
      <c r="B57" s="183"/>
      <c r="C57" s="183"/>
    </row>
    <row r="58" spans="1:5" x14ac:dyDescent="0.2">
      <c r="A58" s="158" t="s">
        <v>252</v>
      </c>
      <c r="B58" s="183"/>
      <c r="C58" s="183"/>
    </row>
    <row r="59" spans="1:5" s="153" customFormat="1" x14ac:dyDescent="0.2">
      <c r="A59" s="159" t="s">
        <v>342</v>
      </c>
      <c r="B59" s="183"/>
      <c r="C59" s="183"/>
      <c r="D59" s="229"/>
      <c r="E59" s="229"/>
    </row>
    <row r="60" spans="1:5" s="153" customFormat="1" x14ac:dyDescent="0.2">
      <c r="A60" s="158" t="s">
        <v>253</v>
      </c>
      <c r="B60" s="183"/>
      <c r="C60" s="183"/>
      <c r="D60" s="229"/>
      <c r="E60" s="229"/>
    </row>
    <row r="61" spans="1:5" x14ac:dyDescent="0.2">
      <c r="A61" s="158" t="s">
        <v>254</v>
      </c>
      <c r="B61" s="183"/>
      <c r="C61" s="183"/>
    </row>
    <row r="62" spans="1:5" ht="24" x14ac:dyDescent="0.2">
      <c r="A62" s="158" t="s">
        <v>255</v>
      </c>
      <c r="B62" s="183"/>
      <c r="C62" s="183"/>
    </row>
    <row r="63" spans="1:5" ht="36" x14ac:dyDescent="0.2">
      <c r="A63" s="159" t="s">
        <v>256</v>
      </c>
      <c r="B63" s="183"/>
      <c r="C63" s="183"/>
    </row>
    <row r="64" spans="1:5" x14ac:dyDescent="0.2">
      <c r="A64" s="158" t="s">
        <v>257</v>
      </c>
      <c r="B64" s="183"/>
      <c r="C64" s="183"/>
    </row>
    <row r="65" spans="1:5" ht="24" x14ac:dyDescent="0.2">
      <c r="A65" s="159" t="s">
        <v>258</v>
      </c>
      <c r="B65" s="183"/>
      <c r="C65" s="183"/>
    </row>
    <row r="66" spans="1:5" ht="24" x14ac:dyDescent="0.2">
      <c r="A66" s="159" t="s">
        <v>274</v>
      </c>
      <c r="B66" s="183"/>
      <c r="C66" s="183"/>
    </row>
    <row r="67" spans="1:5" x14ac:dyDescent="0.2">
      <c r="A67" s="159" t="s">
        <v>259</v>
      </c>
      <c r="B67" s="183"/>
      <c r="C67" s="183"/>
    </row>
    <row r="68" spans="1:5" ht="24" x14ac:dyDescent="0.2">
      <c r="A68" s="159" t="s">
        <v>343</v>
      </c>
      <c r="B68" s="183"/>
      <c r="C68" s="183"/>
    </row>
    <row r="69" spans="1:5" ht="14.25" customHeight="1" x14ac:dyDescent="0.2">
      <c r="A69" s="158" t="s">
        <v>260</v>
      </c>
      <c r="B69" s="183"/>
      <c r="C69" s="183"/>
    </row>
    <row r="70" spans="1:5" s="153" customFormat="1" ht="18" customHeight="1" x14ac:dyDescent="0.2">
      <c r="A70" s="159" t="s">
        <v>261</v>
      </c>
      <c r="B70" s="183"/>
      <c r="C70" s="183"/>
      <c r="D70" s="229"/>
      <c r="E70" s="229"/>
    </row>
    <row r="71" spans="1:5" s="153" customFormat="1" x14ac:dyDescent="0.2">
      <c r="A71" s="173" t="s">
        <v>262</v>
      </c>
      <c r="B71" s="183"/>
      <c r="C71" s="183"/>
      <c r="D71" s="229"/>
      <c r="E71" s="229"/>
    </row>
    <row r="72" spans="1:5" s="153" customFormat="1" x14ac:dyDescent="0.2">
      <c r="A72" s="159" t="s">
        <v>263</v>
      </c>
      <c r="B72" s="156">
        <f t="shared" ref="B72:C72" si="5">B56+B59+B63+B65+B66+B67+B68+B70+B71</f>
        <v>0</v>
      </c>
      <c r="C72" s="156">
        <f t="shared" si="5"/>
        <v>0</v>
      </c>
      <c r="D72" s="229"/>
      <c r="E72" s="229"/>
    </row>
    <row r="73" spans="1:5" s="153" customFormat="1" x14ac:dyDescent="0.2">
      <c r="A73" s="159" t="s">
        <v>264</v>
      </c>
      <c r="B73" s="160">
        <f t="shared" ref="B73:C73" si="6">B54+B72</f>
        <v>0</v>
      </c>
      <c r="C73" s="160">
        <f t="shared" si="6"/>
        <v>0</v>
      </c>
      <c r="D73" s="229"/>
      <c r="E73" s="229"/>
    </row>
    <row r="74" spans="1:5" s="153" customFormat="1" ht="24" x14ac:dyDescent="0.2">
      <c r="A74" s="159" t="s">
        <v>265</v>
      </c>
      <c r="B74" s="156">
        <f t="shared" ref="B74:C74" si="7">B46-B73</f>
        <v>0</v>
      </c>
      <c r="C74" s="156">
        <f t="shared" si="7"/>
        <v>0</v>
      </c>
      <c r="D74" s="229"/>
      <c r="E74" s="229"/>
    </row>
    <row r="75" spans="1:5" ht="15.75" customHeight="1" x14ac:dyDescent="0.2">
      <c r="A75" s="443" t="s">
        <v>266</v>
      </c>
      <c r="B75" s="444"/>
      <c r="C75" s="445"/>
    </row>
    <row r="76" spans="1:5" x14ac:dyDescent="0.2">
      <c r="A76" s="159" t="s">
        <v>344</v>
      </c>
      <c r="B76" s="183"/>
      <c r="C76" s="183"/>
    </row>
    <row r="77" spans="1:5" x14ac:dyDescent="0.2">
      <c r="A77" s="159" t="s">
        <v>267</v>
      </c>
      <c r="B77" s="183"/>
      <c r="C77" s="183"/>
    </row>
    <row r="78" spans="1:5" x14ac:dyDescent="0.2">
      <c r="A78" s="159" t="s">
        <v>268</v>
      </c>
      <c r="B78" s="183"/>
      <c r="C78" s="183"/>
    </row>
    <row r="79" spans="1:5" x14ac:dyDescent="0.2">
      <c r="A79" s="159" t="s">
        <v>269</v>
      </c>
      <c r="B79" s="183"/>
      <c r="C79" s="183"/>
    </row>
    <row r="80" spans="1:5" x14ac:dyDescent="0.2">
      <c r="A80" s="159" t="s">
        <v>270</v>
      </c>
      <c r="B80" s="183"/>
      <c r="C80" s="183"/>
    </row>
    <row r="81" spans="1:5" s="153" customFormat="1" x14ac:dyDescent="0.2">
      <c r="A81" s="159" t="s">
        <v>271</v>
      </c>
      <c r="B81" s="156">
        <f t="shared" ref="B81:C81" si="8">B76+B77-B78+B79-B80</f>
        <v>0</v>
      </c>
      <c r="C81" s="156">
        <f t="shared" si="8"/>
        <v>0</v>
      </c>
      <c r="D81" s="229"/>
      <c r="E81" s="229"/>
    </row>
    <row r="82" spans="1:5" s="153" customFormat="1" ht="12.75" thickBot="1" x14ac:dyDescent="0.25">
      <c r="A82" s="161" t="s">
        <v>272</v>
      </c>
      <c r="B82" s="162">
        <f>B81+B73</f>
        <v>0</v>
      </c>
      <c r="C82" s="162">
        <f>C81+C73</f>
        <v>0</v>
      </c>
      <c r="D82" s="229"/>
      <c r="E82" s="229"/>
    </row>
    <row r="83" spans="1:5" ht="13.5" thickTop="1" thickBot="1" x14ac:dyDescent="0.25">
      <c r="A83" s="174" t="s">
        <v>273</v>
      </c>
      <c r="B83" s="175" t="str">
        <f>IF(B46-B82=0,"da","nu")</f>
        <v>da</v>
      </c>
      <c r="C83" s="175" t="str">
        <f>IF(C46-C82=0,"da","nu")</f>
        <v>da</v>
      </c>
    </row>
    <row r="84" spans="1:5" ht="12.75" thickTop="1" x14ac:dyDescent="0.2">
      <c r="B84" s="219"/>
      <c r="C84" s="219"/>
    </row>
    <row r="85" spans="1:5" x14ac:dyDescent="0.2">
      <c r="B85" s="219"/>
      <c r="C85" s="219"/>
    </row>
    <row r="86" spans="1:5" x14ac:dyDescent="0.2">
      <c r="B86" s="219"/>
      <c r="C86" s="219"/>
    </row>
    <row r="87" spans="1:5" x14ac:dyDescent="0.2">
      <c r="B87" s="219"/>
      <c r="C87" s="219"/>
    </row>
    <row r="88" spans="1:5" x14ac:dyDescent="0.2">
      <c r="B88" s="219"/>
      <c r="C88" s="219"/>
    </row>
    <row r="89" spans="1:5" x14ac:dyDescent="0.2">
      <c r="B89" s="219"/>
      <c r="C89" s="219"/>
    </row>
    <row r="90" spans="1:5" x14ac:dyDescent="0.2">
      <c r="B90" s="219"/>
      <c r="C90" s="219"/>
    </row>
    <row r="91" spans="1:5" x14ac:dyDescent="0.2">
      <c r="B91" s="219"/>
      <c r="C91" s="219"/>
    </row>
    <row r="92" spans="1:5" x14ac:dyDescent="0.2">
      <c r="B92" s="219"/>
      <c r="C92" s="219"/>
    </row>
    <row r="93" spans="1:5" x14ac:dyDescent="0.2">
      <c r="B93" s="219"/>
      <c r="C93" s="219"/>
    </row>
    <row r="94" spans="1:5" x14ac:dyDescent="0.2">
      <c r="B94" s="219"/>
      <c r="C94" s="219"/>
    </row>
    <row r="95" spans="1:5" x14ac:dyDescent="0.2">
      <c r="B95" s="219"/>
      <c r="C95" s="219"/>
    </row>
    <row r="96" spans="1:5" x14ac:dyDescent="0.2">
      <c r="B96" s="219"/>
      <c r="C96" s="219"/>
    </row>
    <row r="97" spans="1:5" x14ac:dyDescent="0.2">
      <c r="B97" s="219"/>
      <c r="C97" s="219"/>
    </row>
    <row r="98" spans="1:5" x14ac:dyDescent="0.2">
      <c r="B98" s="219"/>
      <c r="C98" s="219"/>
    </row>
    <row r="99" spans="1:5" x14ac:dyDescent="0.2">
      <c r="B99" s="219"/>
      <c r="C99" s="219"/>
    </row>
    <row r="100" spans="1:5" x14ac:dyDescent="0.2">
      <c r="B100" s="219"/>
      <c r="C100" s="219"/>
    </row>
    <row r="101" spans="1:5" x14ac:dyDescent="0.2">
      <c r="B101" s="219"/>
      <c r="C101" s="219"/>
    </row>
    <row r="102" spans="1:5" x14ac:dyDescent="0.2">
      <c r="A102" s="446" t="s">
        <v>275</v>
      </c>
      <c r="B102" s="446"/>
      <c r="C102" s="446"/>
    </row>
    <row r="103" spans="1:5" s="153" customFormat="1" x14ac:dyDescent="0.2">
      <c r="A103" s="215"/>
      <c r="B103" s="163"/>
      <c r="C103" s="163"/>
      <c r="D103" s="229"/>
      <c r="E103" s="229"/>
    </row>
    <row r="104" spans="1:5" x14ac:dyDescent="0.2">
      <c r="A104" s="164"/>
      <c r="B104" s="220">
        <f>B11</f>
        <v>2023</v>
      </c>
      <c r="C104" s="220">
        <f>C11</f>
        <v>2024</v>
      </c>
    </row>
    <row r="105" spans="1:5" x14ac:dyDescent="0.2">
      <c r="A105" s="443" t="s">
        <v>276</v>
      </c>
      <c r="B105" s="444"/>
      <c r="C105" s="444"/>
    </row>
    <row r="106" spans="1:5" ht="24" x14ac:dyDescent="0.2">
      <c r="A106" s="158" t="s">
        <v>277</v>
      </c>
      <c r="B106" s="184"/>
      <c r="C106" s="184"/>
    </row>
    <row r="107" spans="1:5" x14ac:dyDescent="0.2">
      <c r="A107" s="158" t="s">
        <v>278</v>
      </c>
      <c r="B107" s="184"/>
      <c r="C107" s="184"/>
    </row>
    <row r="108" spans="1:5" ht="24" x14ac:dyDescent="0.2">
      <c r="A108" s="158" t="s">
        <v>279</v>
      </c>
      <c r="B108" s="184"/>
      <c r="C108" s="184"/>
    </row>
    <row r="109" spans="1:5" x14ac:dyDescent="0.2">
      <c r="A109" s="158" t="s">
        <v>280</v>
      </c>
      <c r="B109" s="184"/>
      <c r="C109" s="184"/>
    </row>
    <row r="110" spans="1:5" x14ac:dyDescent="0.2">
      <c r="A110" s="164" t="s">
        <v>281</v>
      </c>
      <c r="B110" s="156">
        <f>SUM(B106:B109)</f>
        <v>0</v>
      </c>
      <c r="C110" s="156">
        <f>SUM(C106:C109)</f>
        <v>0</v>
      </c>
    </row>
    <row r="111" spans="1:5" x14ac:dyDescent="0.2">
      <c r="A111" s="443" t="s">
        <v>282</v>
      </c>
      <c r="B111" s="444"/>
      <c r="C111" s="444"/>
    </row>
    <row r="112" spans="1:5" x14ac:dyDescent="0.2">
      <c r="A112" s="158" t="s">
        <v>283</v>
      </c>
      <c r="B112" s="184"/>
      <c r="C112" s="184"/>
    </row>
    <row r="113" spans="1:3" x14ac:dyDescent="0.2">
      <c r="A113" s="158" t="s">
        <v>284</v>
      </c>
      <c r="B113" s="184"/>
      <c r="C113" s="184"/>
    </row>
    <row r="114" spans="1:3" ht="24" x14ac:dyDescent="0.2">
      <c r="A114" s="158" t="s">
        <v>285</v>
      </c>
      <c r="B114" s="184"/>
      <c r="C114" s="184"/>
    </row>
    <row r="115" spans="1:3" x14ac:dyDescent="0.2">
      <c r="A115" s="158" t="s">
        <v>286</v>
      </c>
      <c r="B115" s="184"/>
      <c r="C115" s="184"/>
    </row>
    <row r="116" spans="1:3" x14ac:dyDescent="0.2">
      <c r="A116" s="176" t="s">
        <v>287</v>
      </c>
      <c r="B116" s="184"/>
      <c r="C116" s="184"/>
    </row>
    <row r="117" spans="1:3" x14ac:dyDescent="0.2">
      <c r="A117" s="164" t="s">
        <v>288</v>
      </c>
      <c r="B117" s="156">
        <f>SUM(B112:B116)</f>
        <v>0</v>
      </c>
      <c r="C117" s="156">
        <f>SUM(C112:C116)</f>
        <v>0</v>
      </c>
    </row>
    <row r="118" spans="1:3" x14ac:dyDescent="0.2">
      <c r="A118" s="164" t="s">
        <v>289</v>
      </c>
      <c r="B118" s="156">
        <f>B110-B117</f>
        <v>0</v>
      </c>
      <c r="C118" s="156">
        <f>C110-C117</f>
        <v>0</v>
      </c>
    </row>
    <row r="119" spans="1:3" x14ac:dyDescent="0.2">
      <c r="A119" s="165" t="s">
        <v>290</v>
      </c>
      <c r="B119" s="157">
        <f>IF(B118&lt;0,"",B118)</f>
        <v>0</v>
      </c>
      <c r="C119" s="157">
        <f>IF(C118&lt;0,"",C118)</f>
        <v>0</v>
      </c>
    </row>
    <row r="120" spans="1:3" x14ac:dyDescent="0.2">
      <c r="A120" s="165" t="s">
        <v>291</v>
      </c>
      <c r="B120" s="157" t="str">
        <f>IF(B118&lt;0,-B118,"")</f>
        <v/>
      </c>
      <c r="C120" s="157" t="str">
        <f>IF(C118&lt;0,-C118,"")</f>
        <v/>
      </c>
    </row>
    <row r="121" spans="1:3" x14ac:dyDescent="0.2">
      <c r="A121" s="164" t="s">
        <v>292</v>
      </c>
      <c r="B121" s="185"/>
      <c r="C121" s="185"/>
    </row>
    <row r="122" spans="1:3" x14ac:dyDescent="0.2">
      <c r="A122" s="164" t="s">
        <v>293</v>
      </c>
      <c r="B122" s="185"/>
      <c r="C122" s="185"/>
    </row>
    <row r="123" spans="1:3" x14ac:dyDescent="0.2">
      <c r="A123" s="164" t="s">
        <v>294</v>
      </c>
      <c r="B123" s="156">
        <f>B121-B122</f>
        <v>0</v>
      </c>
      <c r="C123" s="156">
        <f>C121-C122</f>
        <v>0</v>
      </c>
    </row>
    <row r="124" spans="1:3" x14ac:dyDescent="0.2">
      <c r="A124" s="165" t="s">
        <v>290</v>
      </c>
      <c r="B124" s="157">
        <f>IF(B123&lt;0,"",B123)</f>
        <v>0</v>
      </c>
      <c r="C124" s="157">
        <f>IF(C123&lt;0,"",C123)</f>
        <v>0</v>
      </c>
    </row>
    <row r="125" spans="1:3" x14ac:dyDescent="0.2">
      <c r="A125" s="165" t="s">
        <v>291</v>
      </c>
      <c r="B125" s="157" t="str">
        <f>IF(B123&lt;0,-B123,"")</f>
        <v/>
      </c>
      <c r="C125" s="157" t="str">
        <f>IF(C123&lt;0,-C123,"")</f>
        <v/>
      </c>
    </row>
    <row r="126" spans="1:3" x14ac:dyDescent="0.2">
      <c r="A126" s="164" t="s">
        <v>295</v>
      </c>
      <c r="B126" s="156">
        <f>B118+B123</f>
        <v>0</v>
      </c>
      <c r="C126" s="156">
        <f>C118+C123</f>
        <v>0</v>
      </c>
    </row>
    <row r="127" spans="1:3" x14ac:dyDescent="0.2">
      <c r="A127" s="165" t="s">
        <v>290</v>
      </c>
      <c r="B127" s="157">
        <f>IF(B126&lt;0,"",B126)</f>
        <v>0</v>
      </c>
      <c r="C127" s="157">
        <f>IF(C126&lt;0,"",C126)</f>
        <v>0</v>
      </c>
    </row>
    <row r="128" spans="1:3" x14ac:dyDescent="0.2">
      <c r="A128" s="165" t="s">
        <v>291</v>
      </c>
      <c r="B128" s="157" t="str">
        <f>IF(B126&lt;0,-B126,"")</f>
        <v/>
      </c>
      <c r="C128" s="157" t="str">
        <f>IF(C126&lt;0,-C126,"")</f>
        <v/>
      </c>
    </row>
    <row r="129" spans="1:5" x14ac:dyDescent="0.2">
      <c r="A129" s="164" t="s">
        <v>296</v>
      </c>
      <c r="B129" s="185"/>
      <c r="C129" s="185"/>
    </row>
    <row r="130" spans="1:5" x14ac:dyDescent="0.2">
      <c r="A130" s="164" t="s">
        <v>297</v>
      </c>
      <c r="B130" s="185"/>
      <c r="C130" s="185"/>
    </row>
    <row r="131" spans="1:5" x14ac:dyDescent="0.2">
      <c r="A131" s="164" t="s">
        <v>298</v>
      </c>
      <c r="B131" s="156">
        <f>B129-B130</f>
        <v>0</v>
      </c>
      <c r="C131" s="156">
        <f>C129-C130</f>
        <v>0</v>
      </c>
    </row>
    <row r="132" spans="1:5" x14ac:dyDescent="0.2">
      <c r="A132" s="165" t="s">
        <v>290</v>
      </c>
      <c r="B132" s="157">
        <f>IF(B131&lt;0,"",B131)</f>
        <v>0</v>
      </c>
      <c r="C132" s="157">
        <f>IF(C131&lt;0,"",C131)</f>
        <v>0</v>
      </c>
    </row>
    <row r="133" spans="1:5" x14ac:dyDescent="0.2">
      <c r="A133" s="165" t="s">
        <v>291</v>
      </c>
      <c r="B133" s="157" t="str">
        <f>IF(B131&lt;0,-B131,"")</f>
        <v/>
      </c>
      <c r="C133" s="157" t="str">
        <f>IF(C131&lt;0,-C131,"")</f>
        <v/>
      </c>
    </row>
    <row r="134" spans="1:5" x14ac:dyDescent="0.2">
      <c r="A134" s="164" t="s">
        <v>299</v>
      </c>
      <c r="B134" s="156">
        <f>B110+B121+B129</f>
        <v>0</v>
      </c>
      <c r="C134" s="156">
        <f>C110+C121+C129</f>
        <v>0</v>
      </c>
      <c r="E134" s="230"/>
    </row>
    <row r="135" spans="1:5" x14ac:dyDescent="0.2">
      <c r="A135" s="164" t="s">
        <v>300</v>
      </c>
      <c r="B135" s="156">
        <f>B117+B122+B130</f>
        <v>0</v>
      </c>
      <c r="C135" s="156">
        <f>C117+C122+C130</f>
        <v>0</v>
      </c>
    </row>
    <row r="136" spans="1:5" x14ac:dyDescent="0.2">
      <c r="A136" s="164" t="s">
        <v>301</v>
      </c>
      <c r="B136" s="156">
        <f>B134-B135</f>
        <v>0</v>
      </c>
      <c r="C136" s="156">
        <f>C134-C135</f>
        <v>0</v>
      </c>
    </row>
    <row r="137" spans="1:5" x14ac:dyDescent="0.2">
      <c r="A137" s="165" t="s">
        <v>290</v>
      </c>
      <c r="B137" s="157">
        <f>IF(B136&lt;0,"",B136)</f>
        <v>0</v>
      </c>
      <c r="C137" s="157">
        <f>IF(C136&lt;0,"",C136)</f>
        <v>0</v>
      </c>
    </row>
    <row r="138" spans="1:5" x14ac:dyDescent="0.2">
      <c r="A138" s="165" t="s">
        <v>291</v>
      </c>
      <c r="B138" s="157" t="str">
        <f>IF(B136&lt;0,-B136,"")</f>
        <v/>
      </c>
      <c r="C138" s="157" t="str">
        <f>IF(C136&lt;0,-C136,"")</f>
        <v/>
      </c>
    </row>
    <row r="139" spans="1:5" x14ac:dyDescent="0.2">
      <c r="A139" s="165"/>
      <c r="B139" s="157"/>
      <c r="C139" s="157"/>
    </row>
    <row r="140" spans="1:5" x14ac:dyDescent="0.2">
      <c r="A140" s="166"/>
    </row>
    <row r="141" spans="1:5" x14ac:dyDescent="0.2">
      <c r="A141" s="166"/>
    </row>
    <row r="142" spans="1:5" x14ac:dyDescent="0.2">
      <c r="A142" s="166"/>
    </row>
    <row r="143" spans="1:5" x14ac:dyDescent="0.2">
      <c r="A143" s="166"/>
    </row>
    <row r="144" spans="1:5" x14ac:dyDescent="0.2">
      <c r="A144" s="166"/>
    </row>
    <row r="145" spans="1:3" x14ac:dyDescent="0.2">
      <c r="A145" s="166"/>
    </row>
    <row r="146" spans="1:3" x14ac:dyDescent="0.2">
      <c r="A146" s="166"/>
    </row>
    <row r="147" spans="1:3" x14ac:dyDescent="0.2">
      <c r="A147" s="166"/>
    </row>
    <row r="148" spans="1:3" x14ac:dyDescent="0.2">
      <c r="A148" s="166"/>
    </row>
    <row r="149" spans="1:3" x14ac:dyDescent="0.2">
      <c r="A149" s="166"/>
    </row>
    <row r="150" spans="1:3" x14ac:dyDescent="0.2">
      <c r="A150" s="166"/>
    </row>
    <row r="151" spans="1:3" x14ac:dyDescent="0.2">
      <c r="A151" s="166"/>
    </row>
    <row r="152" spans="1:3" x14ac:dyDescent="0.2">
      <c r="A152" s="166"/>
    </row>
    <row r="153" spans="1:3" x14ac:dyDescent="0.2">
      <c r="A153" s="166"/>
    </row>
    <row r="154" spans="1:3" x14ac:dyDescent="0.2">
      <c r="A154" s="166"/>
    </row>
    <row r="155" spans="1:3" x14ac:dyDescent="0.2">
      <c r="A155" s="166"/>
    </row>
    <row r="156" spans="1:3" x14ac:dyDescent="0.2">
      <c r="A156" s="439" t="s">
        <v>383</v>
      </c>
      <c r="B156" s="439"/>
      <c r="C156" s="439"/>
    </row>
    <row r="157" spans="1:3" x14ac:dyDescent="0.2">
      <c r="A157" s="166"/>
      <c r="B157" s="167"/>
      <c r="C157" s="167"/>
    </row>
    <row r="158" spans="1:3" x14ac:dyDescent="0.2">
      <c r="A158" s="164" t="s">
        <v>302</v>
      </c>
      <c r="B158" s="224">
        <f>B104</f>
        <v>2023</v>
      </c>
      <c r="C158" s="224">
        <f>C104</f>
        <v>2024</v>
      </c>
    </row>
    <row r="159" spans="1:3" x14ac:dyDescent="0.2">
      <c r="A159" s="168" t="s">
        <v>303</v>
      </c>
      <c r="B159" s="183"/>
      <c r="C159" s="183"/>
    </row>
    <row r="160" spans="1:3" x14ac:dyDescent="0.2">
      <c r="A160" s="168" t="s">
        <v>304</v>
      </c>
      <c r="B160" s="183"/>
      <c r="C160" s="183"/>
    </row>
    <row r="161" spans="1:3" x14ac:dyDescent="0.2">
      <c r="A161" s="168" t="s">
        <v>305</v>
      </c>
      <c r="B161" s="183"/>
      <c r="C161" s="183"/>
    </row>
    <row r="162" spans="1:3" x14ac:dyDescent="0.2">
      <c r="A162" s="168" t="s">
        <v>306</v>
      </c>
      <c r="B162" s="183"/>
      <c r="C162" s="183"/>
    </row>
    <row r="163" spans="1:3" x14ac:dyDescent="0.2">
      <c r="A163" s="168" t="s">
        <v>307</v>
      </c>
      <c r="B163" s="183"/>
      <c r="C163" s="183"/>
    </row>
    <row r="164" spans="1:3" x14ac:dyDescent="0.2">
      <c r="A164" s="168" t="s">
        <v>308</v>
      </c>
      <c r="B164" s="183"/>
      <c r="C164" s="183"/>
    </row>
    <row r="165" spans="1:3" x14ac:dyDescent="0.2">
      <c r="A165" s="168" t="s">
        <v>309</v>
      </c>
      <c r="B165" s="183"/>
      <c r="C165" s="183"/>
    </row>
    <row r="166" spans="1:3" ht="24" x14ac:dyDescent="0.2">
      <c r="A166" s="168" t="s">
        <v>310</v>
      </c>
      <c r="B166" s="183"/>
      <c r="C166" s="183"/>
    </row>
    <row r="167" spans="1:3" ht="24" x14ac:dyDescent="0.2">
      <c r="A167" s="168" t="s">
        <v>311</v>
      </c>
      <c r="B167" s="183"/>
      <c r="C167" s="183"/>
    </row>
    <row r="168" spans="1:3" x14ac:dyDescent="0.2">
      <c r="A168" s="168" t="s">
        <v>312</v>
      </c>
      <c r="B168" s="183"/>
      <c r="C168" s="183"/>
    </row>
    <row r="169" spans="1:3" x14ac:dyDescent="0.2">
      <c r="A169" s="168" t="s">
        <v>313</v>
      </c>
      <c r="B169" s="183"/>
      <c r="C169" s="183"/>
    </row>
    <row r="170" spans="1:3" x14ac:dyDescent="0.2">
      <c r="A170" s="168" t="s">
        <v>314</v>
      </c>
      <c r="B170" s="183"/>
      <c r="C170" s="183"/>
    </row>
    <row r="171" spans="1:3" hidden="1" x14ac:dyDescent="0.2">
      <c r="A171" s="168" t="s">
        <v>315</v>
      </c>
      <c r="B171" s="183"/>
      <c r="C171" s="183"/>
    </row>
    <row r="172" spans="1:3" hidden="1" x14ac:dyDescent="0.2">
      <c r="A172" s="226" t="s">
        <v>316</v>
      </c>
      <c r="B172" s="183"/>
      <c r="C172" s="183"/>
    </row>
    <row r="173" spans="1:3" hidden="1" x14ac:dyDescent="0.2">
      <c r="A173" s="226" t="s">
        <v>317</v>
      </c>
      <c r="B173" s="183"/>
      <c r="C173" s="183"/>
    </row>
    <row r="174" spans="1:3" x14ac:dyDescent="0.2">
      <c r="A174" s="168" t="s">
        <v>318</v>
      </c>
      <c r="B174" s="183"/>
      <c r="C174" s="183"/>
    </row>
    <row r="175" spans="1:3" ht="28.15" hidden="1" customHeight="1" x14ac:dyDescent="0.2">
      <c r="A175" s="226" t="s">
        <v>319</v>
      </c>
      <c r="B175" s="183"/>
      <c r="C175" s="183"/>
    </row>
    <row r="176" spans="1:3" x14ac:dyDescent="0.2">
      <c r="A176" s="168" t="s">
        <v>320</v>
      </c>
      <c r="B176" s="183"/>
      <c r="C176" s="183"/>
    </row>
    <row r="177" spans="1:5" s="152" customFormat="1" x14ac:dyDescent="0.2">
      <c r="A177" s="168" t="s">
        <v>321</v>
      </c>
      <c r="B177" s="183"/>
      <c r="C177" s="183"/>
      <c r="D177" s="231"/>
      <c r="E177" s="231"/>
    </row>
    <row r="178" spans="1:5" x14ac:dyDescent="0.2">
      <c r="A178" s="168" t="s">
        <v>322</v>
      </c>
      <c r="B178" s="183"/>
      <c r="C178" s="183"/>
    </row>
    <row r="179" spans="1:5" x14ac:dyDescent="0.2">
      <c r="A179" s="168" t="s">
        <v>323</v>
      </c>
      <c r="B179" s="183"/>
      <c r="C179" s="183"/>
    </row>
    <row r="180" spans="1:5" x14ac:dyDescent="0.2">
      <c r="A180" s="168" t="s">
        <v>324</v>
      </c>
      <c r="B180" s="183"/>
      <c r="C180" s="183"/>
    </row>
    <row r="181" spans="1:5" x14ac:dyDescent="0.2">
      <c r="A181" s="168" t="s">
        <v>371</v>
      </c>
      <c r="B181" s="183"/>
      <c r="C181" s="183"/>
    </row>
    <row r="182" spans="1:5" x14ac:dyDescent="0.2">
      <c r="A182" s="168" t="s">
        <v>372</v>
      </c>
      <c r="B182" s="183"/>
      <c r="C182" s="183"/>
    </row>
    <row r="183" spans="1:5" x14ac:dyDescent="0.2">
      <c r="A183" s="168" t="s">
        <v>391</v>
      </c>
      <c r="B183" s="183"/>
      <c r="C183" s="183"/>
    </row>
    <row r="184" spans="1:5" x14ac:dyDescent="0.2">
      <c r="A184" s="168" t="s">
        <v>325</v>
      </c>
      <c r="B184" s="183"/>
      <c r="C184" s="183"/>
    </row>
    <row r="185" spans="1:5" ht="24" x14ac:dyDescent="0.2">
      <c r="A185" s="168" t="s">
        <v>326</v>
      </c>
      <c r="B185" s="183"/>
      <c r="C185" s="183"/>
    </row>
    <row r="186" spans="1:5" x14ac:dyDescent="0.2">
      <c r="A186" s="168" t="s">
        <v>327</v>
      </c>
      <c r="B186" s="183"/>
      <c r="C186" s="183"/>
    </row>
    <row r="187" spans="1:5" hidden="1" x14ac:dyDescent="0.2">
      <c r="A187" s="169" t="s">
        <v>328</v>
      </c>
      <c r="B187" s="183"/>
      <c r="C187" s="183"/>
    </row>
    <row r="188" spans="1:5" hidden="1" x14ac:dyDescent="0.2">
      <c r="A188" s="169" t="s">
        <v>329</v>
      </c>
      <c r="B188" s="183"/>
      <c r="C188" s="183"/>
    </row>
    <row r="189" spans="1:5" hidden="1" x14ac:dyDescent="0.2">
      <c r="A189" s="169" t="s">
        <v>330</v>
      </c>
      <c r="B189" s="183"/>
      <c r="C189" s="183"/>
    </row>
    <row r="190" spans="1:5" hidden="1" x14ac:dyDescent="0.2">
      <c r="A190" s="169" t="s">
        <v>331</v>
      </c>
      <c r="B190" s="183"/>
      <c r="C190" s="183"/>
    </row>
    <row r="191" spans="1:5" hidden="1" x14ac:dyDescent="0.2">
      <c r="A191" s="169" t="s">
        <v>355</v>
      </c>
      <c r="B191" s="183"/>
      <c r="C191" s="183"/>
    </row>
    <row r="192" spans="1:5" x14ac:dyDescent="0.2">
      <c r="A192" s="168" t="s">
        <v>332</v>
      </c>
      <c r="B192" s="183"/>
      <c r="C192" s="183"/>
    </row>
    <row r="193" spans="1:5" x14ac:dyDescent="0.2">
      <c r="A193" s="169" t="s">
        <v>333</v>
      </c>
      <c r="B193" s="433"/>
      <c r="C193" s="183"/>
    </row>
    <row r="194" spans="1:5" x14ac:dyDescent="0.2">
      <c r="A194" s="169" t="s">
        <v>334</v>
      </c>
      <c r="B194" s="183"/>
      <c r="C194" s="183"/>
    </row>
    <row r="195" spans="1:5" x14ac:dyDescent="0.2">
      <c r="A195" s="169" t="s">
        <v>335</v>
      </c>
      <c r="B195" s="183"/>
      <c r="C195" s="183"/>
    </row>
    <row r="196" spans="1:5" x14ac:dyDescent="0.2">
      <c r="A196" s="169" t="s">
        <v>355</v>
      </c>
      <c r="B196" s="183"/>
      <c r="C196" s="183"/>
    </row>
    <row r="197" spans="1:5" x14ac:dyDescent="0.2">
      <c r="A197" s="169" t="s">
        <v>357</v>
      </c>
      <c r="B197" s="183"/>
      <c r="C197" s="183"/>
    </row>
    <row r="198" spans="1:5" x14ac:dyDescent="0.2">
      <c r="A198" s="169" t="s">
        <v>336</v>
      </c>
      <c r="B198" s="183"/>
      <c r="C198" s="183"/>
    </row>
    <row r="199" spans="1:5" x14ac:dyDescent="0.2">
      <c r="A199" s="169" t="s">
        <v>356</v>
      </c>
      <c r="B199" s="183"/>
      <c r="C199" s="183"/>
    </row>
    <row r="200" spans="1:5" x14ac:dyDescent="0.2">
      <c r="A200" s="169" t="s">
        <v>337</v>
      </c>
      <c r="B200" s="183"/>
      <c r="C200" s="183"/>
    </row>
    <row r="201" spans="1:5" x14ac:dyDescent="0.2">
      <c r="A201" s="169" t="s">
        <v>338</v>
      </c>
      <c r="B201" s="183"/>
      <c r="C201" s="183"/>
    </row>
    <row r="202" spans="1:5" x14ac:dyDescent="0.2">
      <c r="A202" s="439" t="s">
        <v>386</v>
      </c>
      <c r="B202" s="439"/>
      <c r="C202" s="439"/>
      <c r="D202" s="232"/>
      <c r="E202" s="232"/>
    </row>
    <row r="203" spans="1:5" ht="24" x14ac:dyDescent="0.2">
      <c r="A203" s="168" t="s">
        <v>387</v>
      </c>
      <c r="B203" s="225" t="e">
        <f>B160/B159</f>
        <v>#DIV/0!</v>
      </c>
      <c r="C203" s="225" t="e">
        <f>C160/C159</f>
        <v>#DIV/0!</v>
      </c>
      <c r="D203" s="233" t="e">
        <f>IF(C203&gt;E203,"NU","DA")</f>
        <v>#DIV/0!</v>
      </c>
      <c r="E203" s="234">
        <v>0.85</v>
      </c>
    </row>
    <row r="204" spans="1:5" ht="24" x14ac:dyDescent="0.2">
      <c r="A204" s="168" t="s">
        <v>388</v>
      </c>
      <c r="B204" s="225" t="e">
        <f>B162/B161</f>
        <v>#DIV/0!</v>
      </c>
      <c r="C204" s="225" t="e">
        <f>C162/C161</f>
        <v>#DIV/0!</v>
      </c>
      <c r="D204" s="235" t="e">
        <f t="shared" ref="D204" si="9">IF(C204&gt;E204,"NU","DA")</f>
        <v>#DIV/0!</v>
      </c>
      <c r="E204" s="236">
        <v>0.8</v>
      </c>
    </row>
    <row r="205" spans="1:5" ht="36" x14ac:dyDescent="0.2">
      <c r="A205" s="168" t="s">
        <v>361</v>
      </c>
      <c r="B205" s="225" t="str">
        <f>IFERROR(B167/B160,"")</f>
        <v/>
      </c>
      <c r="C205" s="225" t="str">
        <f>IFERROR(C167/C160,"")</f>
        <v/>
      </c>
      <c r="D205" s="235" t="str">
        <f>IF(C205&gt;E205,"NU","DA")</f>
        <v>NU</v>
      </c>
      <c r="E205" s="236">
        <v>0.5</v>
      </c>
    </row>
    <row r="206" spans="1:5" ht="24" x14ac:dyDescent="0.2">
      <c r="A206" s="242" t="s">
        <v>362</v>
      </c>
      <c r="B206" s="243" t="str">
        <f>IFERROR(B162/B160,"")</f>
        <v/>
      </c>
      <c r="C206" s="243" t="str">
        <f>IFERROR(C162/C160,"")</f>
        <v/>
      </c>
      <c r="D206" s="235" t="str">
        <f>IF(C206&gt;E206,"NU","DA")</f>
        <v>NU</v>
      </c>
      <c r="E206" s="237">
        <v>0.3</v>
      </c>
    </row>
    <row r="207" spans="1:5" ht="19.149999999999999" hidden="1" customHeight="1" x14ac:dyDescent="0.2">
      <c r="A207" s="168" t="s">
        <v>363</v>
      </c>
      <c r="B207" s="225" t="str">
        <f>IFERROR(B167/B171,"")</f>
        <v/>
      </c>
      <c r="C207" s="225" t="str">
        <f>IFERROR(C167/C171,"")</f>
        <v/>
      </c>
      <c r="E207" s="231"/>
    </row>
    <row r="208" spans="1:5" ht="24" x14ac:dyDescent="0.2">
      <c r="A208" s="168" t="s">
        <v>364</v>
      </c>
      <c r="B208" s="225" t="str">
        <f>IFERROR(B174/B160,"")</f>
        <v/>
      </c>
      <c r="C208" s="225" t="str">
        <f>IFERROR(C174/C160,"")</f>
        <v/>
      </c>
      <c r="D208" s="235" t="str">
        <f>IF(C208&gt;E208,"DA","NU")</f>
        <v>DA</v>
      </c>
      <c r="E208" s="236">
        <v>0.7</v>
      </c>
    </row>
    <row r="209" spans="1:5" ht="22.9" hidden="1" customHeight="1" x14ac:dyDescent="0.2">
      <c r="A209" s="168" t="s">
        <v>365</v>
      </c>
      <c r="B209" s="225" t="str">
        <f>IFERROR(B175/B160,"")</f>
        <v/>
      </c>
      <c r="C209" s="225" t="str">
        <f>IFERROR(C175/C160,"")</f>
        <v/>
      </c>
      <c r="E209" s="231"/>
    </row>
    <row r="210" spans="1:5" ht="22.9" customHeight="1" x14ac:dyDescent="0.2">
      <c r="A210" s="168" t="s">
        <v>390</v>
      </c>
      <c r="B210" s="225" t="e">
        <f>B73/B46</f>
        <v>#DIV/0!</v>
      </c>
      <c r="C210" s="225" t="e">
        <f>C73/C46</f>
        <v>#DIV/0!</v>
      </c>
      <c r="D210" s="235" t="e">
        <f>IF(C210&gt;E210,"DA","NU")</f>
        <v>#DIV/0!</v>
      </c>
      <c r="E210" s="236">
        <v>0.67</v>
      </c>
    </row>
    <row r="211" spans="1:5" ht="36" x14ac:dyDescent="0.2">
      <c r="A211" s="168" t="s">
        <v>366</v>
      </c>
      <c r="B211" s="225" t="str">
        <f>IFERROR(B170/B160,"")</f>
        <v/>
      </c>
      <c r="C211" s="225" t="str">
        <f>IFERROR(C170/C160,"")</f>
        <v/>
      </c>
      <c r="D211" s="233" t="str">
        <f t="shared" ref="D211" si="10">IF(C211&gt;E211,"NU","DA")</f>
        <v>NU</v>
      </c>
      <c r="E211" s="234">
        <v>0.05</v>
      </c>
    </row>
    <row r="212" spans="1:5" ht="24" x14ac:dyDescent="0.2">
      <c r="A212" s="242" t="s">
        <v>367</v>
      </c>
      <c r="B212" s="243" t="str">
        <f>IFERROR(B177/B162,"")</f>
        <v/>
      </c>
      <c r="C212" s="243" t="str">
        <f>IFERROR(C177/C162,"")</f>
        <v/>
      </c>
      <c r="D212" s="238" t="str">
        <f>IF(C212&gt;E212,"NU","DA")</f>
        <v>NU</v>
      </c>
      <c r="E212" s="239">
        <v>0.05</v>
      </c>
    </row>
    <row r="213" spans="1:5" ht="24" x14ac:dyDescent="0.2">
      <c r="A213" s="168" t="s">
        <v>368</v>
      </c>
      <c r="B213" s="225" t="str">
        <f>IFERROR(B177/B176,"")</f>
        <v/>
      </c>
      <c r="C213" s="225" t="str">
        <f>IFERROR(C177/C176,"")</f>
        <v/>
      </c>
      <c r="D213" s="238" t="str">
        <f t="shared" ref="D213:D215" si="11">IF(C213&gt;E213,"NU","DA")</f>
        <v>NU</v>
      </c>
      <c r="E213" s="239">
        <v>0.05</v>
      </c>
    </row>
    <row r="214" spans="1:5" ht="24" x14ac:dyDescent="0.2">
      <c r="A214" s="168" t="s">
        <v>369</v>
      </c>
      <c r="B214" s="225" t="str">
        <f>IFERROR(B179/B176,"")</f>
        <v/>
      </c>
      <c r="C214" s="225" t="str">
        <f>IFERROR(C179/C176,"")</f>
        <v/>
      </c>
      <c r="D214" s="238" t="str">
        <f t="shared" si="11"/>
        <v>NU</v>
      </c>
      <c r="E214" s="239">
        <v>0.05</v>
      </c>
    </row>
    <row r="215" spans="1:5" ht="24" x14ac:dyDescent="0.2">
      <c r="A215" s="168" t="s">
        <v>370</v>
      </c>
      <c r="B215" s="225" t="str">
        <f>IFERROR(B180/B176,"")</f>
        <v/>
      </c>
      <c r="C215" s="225" t="str">
        <f>IFERROR(C180/C176,"")</f>
        <v/>
      </c>
      <c r="D215" s="238" t="str">
        <f t="shared" si="11"/>
        <v>NU</v>
      </c>
      <c r="E215" s="239">
        <v>0.05</v>
      </c>
    </row>
    <row r="216" spans="1:5" ht="24" x14ac:dyDescent="0.2">
      <c r="A216" s="227" t="s">
        <v>389</v>
      </c>
      <c r="B216" s="228" t="e">
        <f>AVERAGE(B206,B212)</f>
        <v>#DIV/0!</v>
      </c>
      <c r="C216" s="228" t="e">
        <f>AVERAGE(C206,C212)</f>
        <v>#DIV/0!</v>
      </c>
      <c r="D216" s="240" t="e">
        <f>IF(C216&gt;E216,"NU","DA")</f>
        <v>#DIV/0!</v>
      </c>
      <c r="E216" s="241">
        <v>0.51</v>
      </c>
    </row>
  </sheetData>
  <sheetProtection algorithmName="SHA-512" hashValue="/5TdsxLu+t/uX5YaNEdDjqWv8CX9hadf6CLr75DzgGSX5DMUUabHKeCATgmoJ0DfgjOGdCyePoYewSVDO/gyNQ==" saltValue="9C75KojY9aKyk9BTFhBq5A==" spinCount="100000" sheet="1" objects="1" scenarios="1"/>
  <mergeCells count="14">
    <mergeCell ref="A23:C23"/>
    <mergeCell ref="A3:C3"/>
    <mergeCell ref="A6:C6"/>
    <mergeCell ref="A8:C8"/>
    <mergeCell ref="A12:C12"/>
    <mergeCell ref="A13:C13"/>
    <mergeCell ref="A156:C156"/>
    <mergeCell ref="A202:C202"/>
    <mergeCell ref="A49:C49"/>
    <mergeCell ref="A55:C55"/>
    <mergeCell ref="A75:C75"/>
    <mergeCell ref="A102:C102"/>
    <mergeCell ref="A105:C105"/>
    <mergeCell ref="A111:C111"/>
  </mergeCells>
  <conditionalFormatting sqref="B83:C101">
    <cfRule type="containsText" dxfId="3" priority="1" operator="containsText" text="nu">
      <formula>NOT(ISERROR(SEARCH("nu",B83)))</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aie9">
    <pageSetUpPr fitToPage="1"/>
  </sheetPr>
  <dimension ref="A1:O53"/>
  <sheetViews>
    <sheetView topLeftCell="A13" workbookViewId="0">
      <selection activeCell="I53" sqref="I53"/>
    </sheetView>
  </sheetViews>
  <sheetFormatPr defaultColWidth="18.5703125" defaultRowHeight="11.25" x14ac:dyDescent="0.2"/>
  <cols>
    <col min="1" max="1" width="18.7109375" style="42" customWidth="1"/>
    <col min="2" max="4" width="18.5703125" style="42"/>
    <col min="5" max="5" width="12.42578125" style="42" customWidth="1"/>
    <col min="6" max="6" width="15.28515625" style="42" customWidth="1"/>
    <col min="7" max="7" width="14" style="42" bestFit="1" customWidth="1"/>
    <col min="8" max="8" width="10.28515625" style="42" bestFit="1" customWidth="1"/>
    <col min="9" max="9" width="7.28515625" style="42" customWidth="1"/>
    <col min="10" max="10" width="9.5703125" style="42" bestFit="1" customWidth="1"/>
    <col min="11" max="11" width="6.85546875" style="42" customWidth="1"/>
    <col min="12" max="12" width="8.7109375" style="42" bestFit="1" customWidth="1"/>
    <col min="13" max="13" width="8.28515625" style="42" customWidth="1"/>
    <col min="14" max="14" width="13.140625" style="42" customWidth="1"/>
    <col min="15" max="15" width="0" style="42" hidden="1" customWidth="1"/>
    <col min="16" max="16384" width="18.5703125" style="42"/>
  </cols>
  <sheetData>
    <row r="1" spans="1:15" x14ac:dyDescent="0.2">
      <c r="M1" s="92" t="s">
        <v>160</v>
      </c>
      <c r="N1" s="95">
        <f>'1-Date proiect'!B12</f>
        <v>0</v>
      </c>
    </row>
    <row r="2" spans="1:15" x14ac:dyDescent="0.2">
      <c r="A2" s="462" t="s">
        <v>109</v>
      </c>
      <c r="B2" s="463"/>
      <c r="C2" s="463"/>
      <c r="D2" s="463"/>
      <c r="E2" s="463"/>
      <c r="F2" s="463"/>
      <c r="G2" s="463"/>
      <c r="H2" s="463"/>
      <c r="I2" s="463"/>
      <c r="J2" s="463"/>
      <c r="K2" s="463"/>
      <c r="L2" s="463"/>
      <c r="M2" s="463"/>
      <c r="N2" s="463"/>
    </row>
    <row r="3" spans="1:15" ht="12" thickBot="1" x14ac:dyDescent="0.25"/>
    <row r="4" spans="1:15" x14ac:dyDescent="0.2">
      <c r="A4" s="464" t="s">
        <v>110</v>
      </c>
      <c r="B4" s="466" t="s">
        <v>111</v>
      </c>
      <c r="C4" s="466" t="s">
        <v>112</v>
      </c>
      <c r="D4" s="466" t="s">
        <v>113</v>
      </c>
      <c r="E4" s="466" t="s">
        <v>114</v>
      </c>
      <c r="F4" s="466" t="s">
        <v>115</v>
      </c>
      <c r="G4" s="466" t="s">
        <v>116</v>
      </c>
      <c r="H4" s="453" t="s">
        <v>117</v>
      </c>
      <c r="I4" s="454"/>
      <c r="J4" s="453" t="s">
        <v>118</v>
      </c>
      <c r="K4" s="454"/>
      <c r="L4" s="453" t="s">
        <v>119</v>
      </c>
      <c r="M4" s="454"/>
      <c r="N4" s="457" t="s">
        <v>120</v>
      </c>
    </row>
    <row r="5" spans="1:15" ht="25.9" customHeight="1" thickBot="1" x14ac:dyDescent="0.25">
      <c r="A5" s="465"/>
      <c r="B5" s="467"/>
      <c r="C5" s="467"/>
      <c r="D5" s="467"/>
      <c r="E5" s="467"/>
      <c r="F5" s="467"/>
      <c r="G5" s="467"/>
      <c r="H5" s="455"/>
      <c r="I5" s="456"/>
      <c r="J5" s="455"/>
      <c r="K5" s="456"/>
      <c r="L5" s="455"/>
      <c r="M5" s="456"/>
      <c r="N5" s="458"/>
    </row>
    <row r="6" spans="1:15" ht="12" thickBot="1" x14ac:dyDescent="0.25">
      <c r="A6" s="43"/>
      <c r="B6" s="44"/>
      <c r="C6" s="44"/>
      <c r="D6" s="44"/>
      <c r="E6" s="45" t="s">
        <v>121</v>
      </c>
      <c r="F6" s="45" t="s">
        <v>121</v>
      </c>
      <c r="G6" s="45" t="s">
        <v>121</v>
      </c>
      <c r="H6" s="45" t="s">
        <v>121</v>
      </c>
      <c r="I6" s="45" t="s">
        <v>122</v>
      </c>
      <c r="J6" s="45" t="s">
        <v>121</v>
      </c>
      <c r="K6" s="45" t="s">
        <v>122</v>
      </c>
      <c r="L6" s="45" t="s">
        <v>121</v>
      </c>
      <c r="M6" s="45" t="s">
        <v>122</v>
      </c>
      <c r="N6" s="46" t="s">
        <v>121</v>
      </c>
    </row>
    <row r="7" spans="1:15" x14ac:dyDescent="0.2">
      <c r="A7" s="47"/>
      <c r="B7" s="48"/>
      <c r="C7" s="48"/>
      <c r="D7" s="48"/>
      <c r="E7" s="49">
        <v>1</v>
      </c>
      <c r="F7" s="49">
        <v>2</v>
      </c>
      <c r="G7" s="49">
        <v>3</v>
      </c>
      <c r="H7" s="49">
        <v>4</v>
      </c>
      <c r="I7" s="49">
        <v>5</v>
      </c>
      <c r="J7" s="49">
        <v>6</v>
      </c>
      <c r="K7" s="49">
        <v>7</v>
      </c>
      <c r="L7" s="49">
        <v>8</v>
      </c>
      <c r="M7" s="49">
        <v>9</v>
      </c>
      <c r="N7" s="50">
        <v>10</v>
      </c>
    </row>
    <row r="8" spans="1:15" ht="48.6" customHeight="1" x14ac:dyDescent="0.2">
      <c r="A8" s="51">
        <f>'8- Export SMIS'!D2</f>
        <v>0</v>
      </c>
      <c r="B8" s="51">
        <f>'8- Export SMIS'!E2</f>
        <v>0</v>
      </c>
      <c r="C8" s="51">
        <f>'8- Export SMIS'!F2</f>
        <v>0</v>
      </c>
      <c r="D8" s="51">
        <f>'8- Export SMIS'!G2</f>
        <v>0</v>
      </c>
      <c r="E8" s="52">
        <f>F8+N8</f>
        <v>0</v>
      </c>
      <c r="F8" s="52">
        <f>'8- Export SMIS'!V2</f>
        <v>0</v>
      </c>
      <c r="G8" s="52">
        <f>'8- Export SMIS'!W2</f>
        <v>0</v>
      </c>
      <c r="H8" s="52">
        <f>'8- Export SMIS'!Z2</f>
        <v>0</v>
      </c>
      <c r="I8" s="53" t="e">
        <f t="shared" ref="I8:I51" si="0">H8/F8</f>
        <v>#DIV/0!</v>
      </c>
      <c r="J8" s="52">
        <f>'8- Export SMIS'!AA2</f>
        <v>0</v>
      </c>
      <c r="K8" s="53" t="e">
        <f t="shared" ref="K8:K19" si="1">J8/F8</f>
        <v>#DIV/0!</v>
      </c>
      <c r="L8" s="52">
        <f>'8- Export SMIS'!X2</f>
        <v>0</v>
      </c>
      <c r="M8" s="54" t="e">
        <f t="shared" ref="M8:M51" si="2">SUM(L8*100%)/F8</f>
        <v>#DIV/0!</v>
      </c>
      <c r="N8" s="52">
        <f>'8- Export SMIS'!S2+'8- Export SMIS'!U2</f>
        <v>0</v>
      </c>
      <c r="O8" s="42">
        <f>'8- Export SMIS'!K2</f>
        <v>0</v>
      </c>
    </row>
    <row r="9" spans="1:15" x14ac:dyDescent="0.2">
      <c r="A9" s="51">
        <f>'8- Export SMIS'!D3</f>
        <v>0</v>
      </c>
      <c r="B9" s="51">
        <f>'8- Export SMIS'!E3</f>
        <v>0</v>
      </c>
      <c r="C9" s="51">
        <f>'8- Export SMIS'!F3</f>
        <v>0</v>
      </c>
      <c r="D9" s="51">
        <f>'8- Export SMIS'!G3</f>
        <v>0</v>
      </c>
      <c r="E9" s="52">
        <f t="shared" ref="E9:E19" si="3">F9+N9</f>
        <v>0</v>
      </c>
      <c r="F9" s="52">
        <f>'8- Export SMIS'!V3</f>
        <v>0</v>
      </c>
      <c r="G9" s="52">
        <f>'8- Export SMIS'!W3</f>
        <v>0</v>
      </c>
      <c r="H9" s="52">
        <f>'8- Export SMIS'!Z3</f>
        <v>0</v>
      </c>
      <c r="I9" s="53" t="e">
        <f t="shared" si="0"/>
        <v>#DIV/0!</v>
      </c>
      <c r="J9" s="52">
        <f>'8- Export SMIS'!AA3</f>
        <v>0</v>
      </c>
      <c r="K9" s="53" t="e">
        <f t="shared" si="1"/>
        <v>#DIV/0!</v>
      </c>
      <c r="L9" s="52">
        <f>'8- Export SMIS'!X3</f>
        <v>0</v>
      </c>
      <c r="M9" s="54" t="e">
        <f t="shared" si="2"/>
        <v>#DIV/0!</v>
      </c>
      <c r="N9" s="52">
        <f>'8- Export SMIS'!S3+'8- Export SMIS'!U3</f>
        <v>0</v>
      </c>
      <c r="O9" s="42">
        <f>'8- Export SMIS'!K3</f>
        <v>0</v>
      </c>
    </row>
    <row r="10" spans="1:15" x14ac:dyDescent="0.2">
      <c r="A10" s="51">
        <f>'8- Export SMIS'!D4</f>
        <v>0</v>
      </c>
      <c r="B10" s="51">
        <f>'8- Export SMIS'!E4</f>
        <v>0</v>
      </c>
      <c r="C10" s="51">
        <f>'8- Export SMIS'!F4</f>
        <v>0</v>
      </c>
      <c r="D10" s="51">
        <f>'8- Export SMIS'!G4</f>
        <v>0</v>
      </c>
      <c r="E10" s="52">
        <f t="shared" si="3"/>
        <v>0</v>
      </c>
      <c r="F10" s="52">
        <f>'8- Export SMIS'!V4</f>
        <v>0</v>
      </c>
      <c r="G10" s="52">
        <f>'8- Export SMIS'!W4</f>
        <v>0</v>
      </c>
      <c r="H10" s="52">
        <f>'8- Export SMIS'!Z4</f>
        <v>0</v>
      </c>
      <c r="I10" s="53" t="e">
        <f t="shared" si="0"/>
        <v>#DIV/0!</v>
      </c>
      <c r="J10" s="52">
        <f>'8- Export SMIS'!AA4</f>
        <v>0</v>
      </c>
      <c r="K10" s="53" t="e">
        <f t="shared" si="1"/>
        <v>#DIV/0!</v>
      </c>
      <c r="L10" s="52">
        <f>'8- Export SMIS'!X4</f>
        <v>0</v>
      </c>
      <c r="M10" s="54" t="e">
        <f t="shared" si="2"/>
        <v>#DIV/0!</v>
      </c>
      <c r="N10" s="52">
        <f>'8- Export SMIS'!S4+'8- Export SMIS'!U4</f>
        <v>0</v>
      </c>
      <c r="O10" s="42">
        <f>'8- Export SMIS'!K4</f>
        <v>0</v>
      </c>
    </row>
    <row r="11" spans="1:15" x14ac:dyDescent="0.2">
      <c r="A11" s="51">
        <f>'8- Export SMIS'!D5</f>
        <v>0</v>
      </c>
      <c r="B11" s="51">
        <f>'8- Export SMIS'!E5</f>
        <v>0</v>
      </c>
      <c r="C11" s="51">
        <f>'8- Export SMIS'!F5</f>
        <v>0</v>
      </c>
      <c r="D11" s="51">
        <f>'8- Export SMIS'!G5</f>
        <v>0</v>
      </c>
      <c r="E11" s="52">
        <f t="shared" si="3"/>
        <v>0</v>
      </c>
      <c r="F11" s="52">
        <f>'8- Export SMIS'!V5</f>
        <v>0</v>
      </c>
      <c r="G11" s="52">
        <f>'8- Export SMIS'!W5</f>
        <v>0</v>
      </c>
      <c r="H11" s="52">
        <f>'8- Export SMIS'!Z5</f>
        <v>0</v>
      </c>
      <c r="I11" s="53" t="e">
        <f t="shared" si="0"/>
        <v>#DIV/0!</v>
      </c>
      <c r="J11" s="52">
        <f>'8- Export SMIS'!AA5</f>
        <v>0</v>
      </c>
      <c r="K11" s="53" t="e">
        <f t="shared" si="1"/>
        <v>#DIV/0!</v>
      </c>
      <c r="L11" s="52">
        <f>'8- Export SMIS'!X5</f>
        <v>0</v>
      </c>
      <c r="M11" s="54" t="e">
        <f t="shared" si="2"/>
        <v>#DIV/0!</v>
      </c>
      <c r="N11" s="52">
        <f>'8- Export SMIS'!S5+'8- Export SMIS'!U5</f>
        <v>0</v>
      </c>
      <c r="O11" s="42">
        <f>'8- Export SMIS'!K5</f>
        <v>0</v>
      </c>
    </row>
    <row r="12" spans="1:15" x14ac:dyDescent="0.2">
      <c r="A12" s="51">
        <f>'8- Export SMIS'!D6</f>
        <v>0</v>
      </c>
      <c r="B12" s="51">
        <f>'8- Export SMIS'!E6</f>
        <v>0</v>
      </c>
      <c r="C12" s="51">
        <f>'8- Export SMIS'!F6</f>
        <v>0</v>
      </c>
      <c r="D12" s="51">
        <f>'8- Export SMIS'!G6</f>
        <v>0</v>
      </c>
      <c r="E12" s="52">
        <f t="shared" si="3"/>
        <v>0</v>
      </c>
      <c r="F12" s="52">
        <f>'8- Export SMIS'!V6</f>
        <v>0</v>
      </c>
      <c r="G12" s="52">
        <f>'8- Export SMIS'!W6</f>
        <v>0</v>
      </c>
      <c r="H12" s="52">
        <f>'8- Export SMIS'!Z6</f>
        <v>0</v>
      </c>
      <c r="I12" s="53" t="e">
        <f t="shared" si="0"/>
        <v>#DIV/0!</v>
      </c>
      <c r="J12" s="52">
        <f>'8- Export SMIS'!AA6</f>
        <v>0</v>
      </c>
      <c r="K12" s="53" t="e">
        <f t="shared" si="1"/>
        <v>#DIV/0!</v>
      </c>
      <c r="L12" s="52">
        <f>'8- Export SMIS'!X6</f>
        <v>0</v>
      </c>
      <c r="M12" s="54" t="e">
        <f t="shared" si="2"/>
        <v>#DIV/0!</v>
      </c>
      <c r="N12" s="52">
        <f>'8- Export SMIS'!S6+'8- Export SMIS'!U6</f>
        <v>0</v>
      </c>
      <c r="O12" s="42">
        <f>'8- Export SMIS'!K6</f>
        <v>0</v>
      </c>
    </row>
    <row r="13" spans="1:15" x14ac:dyDescent="0.2">
      <c r="A13" s="51">
        <f>'8- Export SMIS'!D7</f>
        <v>0</v>
      </c>
      <c r="B13" s="51">
        <f>'8- Export SMIS'!E7</f>
        <v>0</v>
      </c>
      <c r="C13" s="51">
        <f>'8- Export SMIS'!F7</f>
        <v>0</v>
      </c>
      <c r="D13" s="51">
        <f>'8- Export SMIS'!G7</f>
        <v>0</v>
      </c>
      <c r="E13" s="52">
        <f t="shared" si="3"/>
        <v>0</v>
      </c>
      <c r="F13" s="52">
        <f>'8- Export SMIS'!V7</f>
        <v>0</v>
      </c>
      <c r="G13" s="52">
        <f>'8- Export SMIS'!W7</f>
        <v>0</v>
      </c>
      <c r="H13" s="52">
        <f>'8- Export SMIS'!Z7</f>
        <v>0</v>
      </c>
      <c r="I13" s="53" t="e">
        <f t="shared" si="0"/>
        <v>#DIV/0!</v>
      </c>
      <c r="J13" s="52">
        <f>'8- Export SMIS'!AA7</f>
        <v>0</v>
      </c>
      <c r="K13" s="53" t="e">
        <f t="shared" si="1"/>
        <v>#DIV/0!</v>
      </c>
      <c r="L13" s="52">
        <f>'8- Export SMIS'!X7</f>
        <v>0</v>
      </c>
      <c r="M13" s="54" t="e">
        <f t="shared" si="2"/>
        <v>#DIV/0!</v>
      </c>
      <c r="N13" s="52">
        <f>'8- Export SMIS'!S7+'8- Export SMIS'!U7</f>
        <v>0</v>
      </c>
      <c r="O13" s="42">
        <f>'8- Export SMIS'!K7</f>
        <v>0</v>
      </c>
    </row>
    <row r="14" spans="1:15" x14ac:dyDescent="0.2">
      <c r="A14" s="51">
        <f>'8- Export SMIS'!D8</f>
        <v>0</v>
      </c>
      <c r="B14" s="51">
        <f>'8- Export SMIS'!E8</f>
        <v>0</v>
      </c>
      <c r="C14" s="51">
        <f>'8- Export SMIS'!F8</f>
        <v>0</v>
      </c>
      <c r="D14" s="51">
        <f>'8- Export SMIS'!G8</f>
        <v>0</v>
      </c>
      <c r="E14" s="52">
        <f t="shared" si="3"/>
        <v>0</v>
      </c>
      <c r="F14" s="52">
        <f>'8- Export SMIS'!V8</f>
        <v>0</v>
      </c>
      <c r="G14" s="52">
        <f>'8- Export SMIS'!W8</f>
        <v>0</v>
      </c>
      <c r="H14" s="52">
        <f>'8- Export SMIS'!Z8</f>
        <v>0</v>
      </c>
      <c r="I14" s="53" t="e">
        <f t="shared" si="0"/>
        <v>#DIV/0!</v>
      </c>
      <c r="J14" s="52">
        <f>'8- Export SMIS'!AA8</f>
        <v>0</v>
      </c>
      <c r="K14" s="53" t="e">
        <f t="shared" si="1"/>
        <v>#DIV/0!</v>
      </c>
      <c r="L14" s="52">
        <f>'8- Export SMIS'!X8</f>
        <v>0</v>
      </c>
      <c r="M14" s="54" t="e">
        <f t="shared" si="2"/>
        <v>#DIV/0!</v>
      </c>
      <c r="N14" s="52">
        <f>'8- Export SMIS'!S8+'8- Export SMIS'!U8</f>
        <v>0</v>
      </c>
      <c r="O14" s="42">
        <f>'8- Export SMIS'!K8</f>
        <v>0</v>
      </c>
    </row>
    <row r="15" spans="1:15" x14ac:dyDescent="0.2">
      <c r="A15" s="51">
        <f>'8- Export SMIS'!D9</f>
        <v>0</v>
      </c>
      <c r="B15" s="51">
        <f>'8- Export SMIS'!E9</f>
        <v>0</v>
      </c>
      <c r="C15" s="51">
        <f>'8- Export SMIS'!F9</f>
        <v>0</v>
      </c>
      <c r="D15" s="51">
        <f>'8- Export SMIS'!G9</f>
        <v>0</v>
      </c>
      <c r="E15" s="52">
        <f t="shared" si="3"/>
        <v>0</v>
      </c>
      <c r="F15" s="52">
        <f>'8- Export SMIS'!V9</f>
        <v>0</v>
      </c>
      <c r="G15" s="52">
        <f>'8- Export SMIS'!W9</f>
        <v>0</v>
      </c>
      <c r="H15" s="52">
        <f>'8- Export SMIS'!Z9</f>
        <v>0</v>
      </c>
      <c r="I15" s="53" t="e">
        <f t="shared" si="0"/>
        <v>#DIV/0!</v>
      </c>
      <c r="J15" s="52">
        <f>'8- Export SMIS'!AA9</f>
        <v>0</v>
      </c>
      <c r="K15" s="53" t="e">
        <f t="shared" si="1"/>
        <v>#DIV/0!</v>
      </c>
      <c r="L15" s="52">
        <f>'8- Export SMIS'!X9</f>
        <v>0</v>
      </c>
      <c r="M15" s="54" t="e">
        <f t="shared" si="2"/>
        <v>#DIV/0!</v>
      </c>
      <c r="N15" s="52">
        <f>'8- Export SMIS'!S9+'8- Export SMIS'!U9</f>
        <v>0</v>
      </c>
      <c r="O15" s="42">
        <f>'8- Export SMIS'!K9</f>
        <v>0</v>
      </c>
    </row>
    <row r="16" spans="1:15" x14ac:dyDescent="0.2">
      <c r="A16" s="51">
        <f>'8- Export SMIS'!D10</f>
        <v>0</v>
      </c>
      <c r="B16" s="51">
        <f>'8- Export SMIS'!E10</f>
        <v>0</v>
      </c>
      <c r="C16" s="51">
        <f>'8- Export SMIS'!F10</f>
        <v>0</v>
      </c>
      <c r="D16" s="51">
        <f>'8- Export SMIS'!G10</f>
        <v>0</v>
      </c>
      <c r="E16" s="52">
        <f t="shared" si="3"/>
        <v>0</v>
      </c>
      <c r="F16" s="52">
        <f>'8- Export SMIS'!V10</f>
        <v>0</v>
      </c>
      <c r="G16" s="52">
        <f>'8- Export SMIS'!W10</f>
        <v>0</v>
      </c>
      <c r="H16" s="52">
        <f>'8- Export SMIS'!Z10</f>
        <v>0</v>
      </c>
      <c r="I16" s="53" t="e">
        <f t="shared" si="0"/>
        <v>#DIV/0!</v>
      </c>
      <c r="J16" s="52">
        <f>'8- Export SMIS'!AA10</f>
        <v>0</v>
      </c>
      <c r="K16" s="53" t="e">
        <f t="shared" si="1"/>
        <v>#DIV/0!</v>
      </c>
      <c r="L16" s="52">
        <f>'8- Export SMIS'!X10</f>
        <v>0</v>
      </c>
      <c r="M16" s="54" t="e">
        <f t="shared" si="2"/>
        <v>#DIV/0!</v>
      </c>
      <c r="N16" s="52">
        <f>'8- Export SMIS'!S10+'8- Export SMIS'!U10</f>
        <v>0</v>
      </c>
      <c r="O16" s="42">
        <f>'8- Export SMIS'!K10</f>
        <v>0</v>
      </c>
    </row>
    <row r="17" spans="1:15" x14ac:dyDescent="0.2">
      <c r="A17" s="51">
        <f>'8- Export SMIS'!D11</f>
        <v>0</v>
      </c>
      <c r="B17" s="51">
        <f>'8- Export SMIS'!E11</f>
        <v>0</v>
      </c>
      <c r="C17" s="51">
        <f>'8- Export SMIS'!F11</f>
        <v>0</v>
      </c>
      <c r="D17" s="51">
        <f>'8- Export SMIS'!G11</f>
        <v>0</v>
      </c>
      <c r="E17" s="52">
        <f t="shared" si="3"/>
        <v>0</v>
      </c>
      <c r="F17" s="52">
        <f>'8- Export SMIS'!V11</f>
        <v>0</v>
      </c>
      <c r="G17" s="52">
        <f>'8- Export SMIS'!W11</f>
        <v>0</v>
      </c>
      <c r="H17" s="52">
        <f>'8- Export SMIS'!Z11</f>
        <v>0</v>
      </c>
      <c r="I17" s="53" t="e">
        <f t="shared" si="0"/>
        <v>#DIV/0!</v>
      </c>
      <c r="J17" s="52">
        <f>'8- Export SMIS'!AA11</f>
        <v>0</v>
      </c>
      <c r="K17" s="53" t="e">
        <f t="shared" si="1"/>
        <v>#DIV/0!</v>
      </c>
      <c r="L17" s="52">
        <f>'8- Export SMIS'!X11</f>
        <v>0</v>
      </c>
      <c r="M17" s="54" t="e">
        <f t="shared" si="2"/>
        <v>#DIV/0!</v>
      </c>
      <c r="N17" s="52">
        <f>'8- Export SMIS'!S11+'8- Export SMIS'!U11</f>
        <v>0</v>
      </c>
      <c r="O17" s="42">
        <f>'8- Export SMIS'!K11</f>
        <v>0</v>
      </c>
    </row>
    <row r="18" spans="1:15" x14ac:dyDescent="0.2">
      <c r="A18" s="51">
        <f>'8- Export SMIS'!D12</f>
        <v>0</v>
      </c>
      <c r="B18" s="51">
        <f>'8- Export SMIS'!E12</f>
        <v>0</v>
      </c>
      <c r="C18" s="51">
        <f>'8- Export SMIS'!F12</f>
        <v>0</v>
      </c>
      <c r="D18" s="51">
        <f>'8- Export SMIS'!G12</f>
        <v>0</v>
      </c>
      <c r="E18" s="52">
        <f t="shared" si="3"/>
        <v>0</v>
      </c>
      <c r="F18" s="52">
        <f>'8- Export SMIS'!V12</f>
        <v>0</v>
      </c>
      <c r="G18" s="52">
        <f>'8- Export SMIS'!W12</f>
        <v>0</v>
      </c>
      <c r="H18" s="52">
        <f>'8- Export SMIS'!Z12</f>
        <v>0</v>
      </c>
      <c r="I18" s="53" t="e">
        <f t="shared" si="0"/>
        <v>#DIV/0!</v>
      </c>
      <c r="J18" s="52">
        <f>'8- Export SMIS'!AA12</f>
        <v>0</v>
      </c>
      <c r="K18" s="53" t="e">
        <f t="shared" si="1"/>
        <v>#DIV/0!</v>
      </c>
      <c r="L18" s="52">
        <f>'8- Export SMIS'!X12</f>
        <v>0</v>
      </c>
      <c r="M18" s="54" t="e">
        <f t="shared" si="2"/>
        <v>#DIV/0!</v>
      </c>
      <c r="N18" s="52">
        <f>'8- Export SMIS'!S12+'8- Export SMIS'!U12</f>
        <v>0</v>
      </c>
      <c r="O18" s="42">
        <f>'8- Export SMIS'!K12</f>
        <v>0</v>
      </c>
    </row>
    <row r="19" spans="1:15" x14ac:dyDescent="0.2">
      <c r="A19" s="51">
        <f>'8- Export SMIS'!D13</f>
        <v>0</v>
      </c>
      <c r="B19" s="51">
        <f>'8- Export SMIS'!E13</f>
        <v>0</v>
      </c>
      <c r="C19" s="51">
        <f>'8- Export SMIS'!F13</f>
        <v>0</v>
      </c>
      <c r="D19" s="51">
        <f>'8- Export SMIS'!G13</f>
        <v>0</v>
      </c>
      <c r="E19" s="52">
        <f t="shared" si="3"/>
        <v>0</v>
      </c>
      <c r="F19" s="52">
        <f>'8- Export SMIS'!V13</f>
        <v>0</v>
      </c>
      <c r="G19" s="52">
        <f>'8- Export SMIS'!W13</f>
        <v>0</v>
      </c>
      <c r="H19" s="52">
        <f>'8- Export SMIS'!Z13</f>
        <v>0</v>
      </c>
      <c r="I19" s="53" t="e">
        <f t="shared" si="0"/>
        <v>#DIV/0!</v>
      </c>
      <c r="J19" s="52">
        <f>'8- Export SMIS'!AA13</f>
        <v>0</v>
      </c>
      <c r="K19" s="53" t="e">
        <f t="shared" si="1"/>
        <v>#DIV/0!</v>
      </c>
      <c r="L19" s="52">
        <f>'8- Export SMIS'!X13</f>
        <v>0</v>
      </c>
      <c r="M19" s="54" t="e">
        <f t="shared" si="2"/>
        <v>#DIV/0!</v>
      </c>
      <c r="N19" s="52">
        <f>'8- Export SMIS'!S13+'8- Export SMIS'!U13</f>
        <v>0</v>
      </c>
      <c r="O19" s="42">
        <f>'8- Export SMIS'!K13</f>
        <v>0</v>
      </c>
    </row>
    <row r="20" spans="1:15" x14ac:dyDescent="0.2">
      <c r="A20" s="51">
        <f>'8- Export SMIS'!D14</f>
        <v>0</v>
      </c>
      <c r="B20" s="51">
        <f>'8- Export SMIS'!E14</f>
        <v>0</v>
      </c>
      <c r="C20" s="51">
        <f>'8- Export SMIS'!F14</f>
        <v>0</v>
      </c>
      <c r="D20" s="51">
        <f>'8- Export SMIS'!G14</f>
        <v>0</v>
      </c>
      <c r="E20" s="52">
        <f t="shared" ref="E20:E50" si="4">F20+N20</f>
        <v>0</v>
      </c>
      <c r="F20" s="52">
        <f>'8- Export SMIS'!V14</f>
        <v>0</v>
      </c>
      <c r="G20" s="52">
        <f>'8- Export SMIS'!W14</f>
        <v>0</v>
      </c>
      <c r="H20" s="52">
        <f>'8- Export SMIS'!Z14</f>
        <v>0</v>
      </c>
      <c r="I20" s="53" t="e">
        <f t="shared" ref="I20:I50" si="5">H20/F20</f>
        <v>#DIV/0!</v>
      </c>
      <c r="J20" s="52">
        <f>'8- Export SMIS'!AA14</f>
        <v>0</v>
      </c>
      <c r="K20" s="53" t="e">
        <f t="shared" ref="K20:K50" si="6">J20/F20</f>
        <v>#DIV/0!</v>
      </c>
      <c r="L20" s="52">
        <f>'8- Export SMIS'!X14</f>
        <v>0</v>
      </c>
      <c r="M20" s="54" t="e">
        <f t="shared" ref="M20:M50" si="7">SUM(L20*100%)/F20</f>
        <v>#DIV/0!</v>
      </c>
      <c r="N20" s="52">
        <f>'8- Export SMIS'!S14+'8- Export SMIS'!U14</f>
        <v>0</v>
      </c>
    </row>
    <row r="21" spans="1:15" x14ac:dyDescent="0.2">
      <c r="A21" s="51">
        <f>'8- Export SMIS'!D15</f>
        <v>0</v>
      </c>
      <c r="B21" s="51">
        <f>'8- Export SMIS'!E15</f>
        <v>0</v>
      </c>
      <c r="C21" s="51">
        <f>'8- Export SMIS'!F15</f>
        <v>0</v>
      </c>
      <c r="D21" s="51">
        <f>'8- Export SMIS'!G15</f>
        <v>0</v>
      </c>
      <c r="E21" s="52">
        <f t="shared" si="4"/>
        <v>0</v>
      </c>
      <c r="F21" s="52">
        <f>'8- Export SMIS'!V15</f>
        <v>0</v>
      </c>
      <c r="G21" s="52">
        <f>'8- Export SMIS'!W15</f>
        <v>0</v>
      </c>
      <c r="H21" s="52">
        <f>'8- Export SMIS'!Z15</f>
        <v>0</v>
      </c>
      <c r="I21" s="53" t="e">
        <f t="shared" si="5"/>
        <v>#DIV/0!</v>
      </c>
      <c r="J21" s="52">
        <f>'8- Export SMIS'!AA15</f>
        <v>0</v>
      </c>
      <c r="K21" s="53" t="e">
        <f t="shared" si="6"/>
        <v>#DIV/0!</v>
      </c>
      <c r="L21" s="52">
        <f>'8- Export SMIS'!X15</f>
        <v>0</v>
      </c>
      <c r="M21" s="54" t="e">
        <f t="shared" si="7"/>
        <v>#DIV/0!</v>
      </c>
      <c r="N21" s="52">
        <f>'8- Export SMIS'!S15+'8- Export SMIS'!U15</f>
        <v>0</v>
      </c>
      <c r="O21" s="42">
        <f>'8- Export SMIS'!K15</f>
        <v>0</v>
      </c>
    </row>
    <row r="22" spans="1:15" x14ac:dyDescent="0.2">
      <c r="A22" s="51">
        <f>'8- Export SMIS'!D16</f>
        <v>0</v>
      </c>
      <c r="B22" s="51">
        <f>'8- Export SMIS'!E16</f>
        <v>0</v>
      </c>
      <c r="C22" s="51">
        <f>'8- Export SMIS'!F16</f>
        <v>0</v>
      </c>
      <c r="D22" s="51">
        <f>'8- Export SMIS'!G16</f>
        <v>0</v>
      </c>
      <c r="E22" s="52">
        <f t="shared" si="4"/>
        <v>0</v>
      </c>
      <c r="F22" s="52">
        <f>'8- Export SMIS'!V16</f>
        <v>0</v>
      </c>
      <c r="G22" s="52">
        <f>'8- Export SMIS'!W16</f>
        <v>0</v>
      </c>
      <c r="H22" s="52">
        <f>'8- Export SMIS'!Z16</f>
        <v>0</v>
      </c>
      <c r="I22" s="53" t="e">
        <f t="shared" si="5"/>
        <v>#DIV/0!</v>
      </c>
      <c r="J22" s="52">
        <f>'8- Export SMIS'!AA16</f>
        <v>0</v>
      </c>
      <c r="K22" s="53" t="e">
        <f t="shared" si="6"/>
        <v>#DIV/0!</v>
      </c>
      <c r="L22" s="52">
        <f>'8- Export SMIS'!X16</f>
        <v>0</v>
      </c>
      <c r="M22" s="54" t="e">
        <f t="shared" si="7"/>
        <v>#DIV/0!</v>
      </c>
      <c r="N22" s="52">
        <f>'8- Export SMIS'!S16+'8- Export SMIS'!U16</f>
        <v>0</v>
      </c>
      <c r="O22" s="42">
        <f>'8- Export SMIS'!K16</f>
        <v>0</v>
      </c>
    </row>
    <row r="23" spans="1:15" x14ac:dyDescent="0.2">
      <c r="A23" s="51">
        <f>'8- Export SMIS'!D17</f>
        <v>0</v>
      </c>
      <c r="B23" s="51">
        <f>'8- Export SMIS'!E17</f>
        <v>0</v>
      </c>
      <c r="C23" s="51">
        <f>'8- Export SMIS'!F17</f>
        <v>0</v>
      </c>
      <c r="D23" s="51">
        <f>'8- Export SMIS'!G17</f>
        <v>0</v>
      </c>
      <c r="E23" s="52">
        <f t="shared" si="4"/>
        <v>0</v>
      </c>
      <c r="F23" s="52">
        <f>'8- Export SMIS'!V17</f>
        <v>0</v>
      </c>
      <c r="G23" s="52">
        <f>'8- Export SMIS'!W17</f>
        <v>0</v>
      </c>
      <c r="H23" s="52">
        <f>'8- Export SMIS'!Z17</f>
        <v>0</v>
      </c>
      <c r="I23" s="53" t="e">
        <f t="shared" si="5"/>
        <v>#DIV/0!</v>
      </c>
      <c r="J23" s="52">
        <f>'8- Export SMIS'!AA17</f>
        <v>0</v>
      </c>
      <c r="K23" s="53" t="e">
        <f t="shared" si="6"/>
        <v>#DIV/0!</v>
      </c>
      <c r="L23" s="52">
        <f>'8- Export SMIS'!X17</f>
        <v>0</v>
      </c>
      <c r="M23" s="54" t="e">
        <f t="shared" si="7"/>
        <v>#DIV/0!</v>
      </c>
      <c r="N23" s="52">
        <f>'8- Export SMIS'!S17+'8- Export SMIS'!U17</f>
        <v>0</v>
      </c>
      <c r="O23" s="42">
        <f>'8- Export SMIS'!K17</f>
        <v>0</v>
      </c>
    </row>
    <row r="24" spans="1:15" x14ac:dyDescent="0.2">
      <c r="A24" s="51">
        <f>'8- Export SMIS'!D18</f>
        <v>0</v>
      </c>
      <c r="B24" s="51">
        <f>'8- Export SMIS'!E18</f>
        <v>0</v>
      </c>
      <c r="C24" s="51">
        <f>'8- Export SMIS'!F18</f>
        <v>0</v>
      </c>
      <c r="D24" s="51">
        <f>'8- Export SMIS'!G18</f>
        <v>0</v>
      </c>
      <c r="E24" s="52">
        <f t="shared" si="4"/>
        <v>0</v>
      </c>
      <c r="F24" s="52">
        <f>'8- Export SMIS'!V18</f>
        <v>0</v>
      </c>
      <c r="G24" s="52">
        <f>'8- Export SMIS'!W18</f>
        <v>0</v>
      </c>
      <c r="H24" s="52">
        <f>'8- Export SMIS'!Z18</f>
        <v>0</v>
      </c>
      <c r="I24" s="53" t="e">
        <f t="shared" si="5"/>
        <v>#DIV/0!</v>
      </c>
      <c r="J24" s="52">
        <f>'8- Export SMIS'!AA18</f>
        <v>0</v>
      </c>
      <c r="K24" s="53" t="e">
        <f t="shared" si="6"/>
        <v>#DIV/0!</v>
      </c>
      <c r="L24" s="52">
        <f>'8- Export SMIS'!X18</f>
        <v>0</v>
      </c>
      <c r="M24" s="54" t="e">
        <f t="shared" si="7"/>
        <v>#DIV/0!</v>
      </c>
      <c r="N24" s="52">
        <f>'8- Export SMIS'!S18+'8- Export SMIS'!U18</f>
        <v>0</v>
      </c>
      <c r="O24" s="42">
        <f>'8- Export SMIS'!K18</f>
        <v>0</v>
      </c>
    </row>
    <row r="25" spans="1:15" x14ac:dyDescent="0.2">
      <c r="A25" s="51">
        <f>'8- Export SMIS'!D19</f>
        <v>0</v>
      </c>
      <c r="B25" s="51">
        <f>'8- Export SMIS'!E19</f>
        <v>0</v>
      </c>
      <c r="C25" s="51">
        <f>'8- Export SMIS'!F19</f>
        <v>0</v>
      </c>
      <c r="D25" s="51">
        <f>'8- Export SMIS'!G19</f>
        <v>0</v>
      </c>
      <c r="E25" s="52">
        <f t="shared" si="4"/>
        <v>0</v>
      </c>
      <c r="F25" s="52">
        <f>'8- Export SMIS'!V19</f>
        <v>0</v>
      </c>
      <c r="G25" s="52">
        <f>'8- Export SMIS'!W19</f>
        <v>0</v>
      </c>
      <c r="H25" s="52">
        <f>'8- Export SMIS'!Z19</f>
        <v>0</v>
      </c>
      <c r="I25" s="53" t="e">
        <f t="shared" si="5"/>
        <v>#DIV/0!</v>
      </c>
      <c r="J25" s="52">
        <f>'8- Export SMIS'!AA19</f>
        <v>0</v>
      </c>
      <c r="K25" s="53" t="e">
        <f t="shared" si="6"/>
        <v>#DIV/0!</v>
      </c>
      <c r="L25" s="52">
        <f>'8- Export SMIS'!X19</f>
        <v>0</v>
      </c>
      <c r="M25" s="54" t="e">
        <f t="shared" si="7"/>
        <v>#DIV/0!</v>
      </c>
      <c r="N25" s="52">
        <f>'8- Export SMIS'!S19+'8- Export SMIS'!U19</f>
        <v>0</v>
      </c>
      <c r="O25" s="42">
        <f>'8- Export SMIS'!K19</f>
        <v>0</v>
      </c>
    </row>
    <row r="26" spans="1:15" x14ac:dyDescent="0.2">
      <c r="A26" s="51">
        <f>'8- Export SMIS'!D20</f>
        <v>0</v>
      </c>
      <c r="B26" s="51">
        <f>'8- Export SMIS'!E20</f>
        <v>0</v>
      </c>
      <c r="C26" s="51">
        <f>'8- Export SMIS'!F20</f>
        <v>0</v>
      </c>
      <c r="D26" s="51">
        <f>'8- Export SMIS'!G20</f>
        <v>0</v>
      </c>
      <c r="E26" s="52">
        <f t="shared" si="4"/>
        <v>0</v>
      </c>
      <c r="F26" s="52">
        <f>'8- Export SMIS'!V20</f>
        <v>0</v>
      </c>
      <c r="G26" s="52">
        <f>'8- Export SMIS'!W20</f>
        <v>0</v>
      </c>
      <c r="H26" s="52">
        <f>'8- Export SMIS'!Z20</f>
        <v>0</v>
      </c>
      <c r="I26" s="53" t="e">
        <f t="shared" si="5"/>
        <v>#DIV/0!</v>
      </c>
      <c r="J26" s="52">
        <f>'8- Export SMIS'!AA20</f>
        <v>0</v>
      </c>
      <c r="K26" s="53" t="e">
        <f t="shared" si="6"/>
        <v>#DIV/0!</v>
      </c>
      <c r="L26" s="52">
        <f>'8- Export SMIS'!X20</f>
        <v>0</v>
      </c>
      <c r="M26" s="54" t="e">
        <f t="shared" si="7"/>
        <v>#DIV/0!</v>
      </c>
      <c r="N26" s="52">
        <f>'8- Export SMIS'!S20+'8- Export SMIS'!U20</f>
        <v>0</v>
      </c>
      <c r="O26" s="42">
        <f>'8- Export SMIS'!K20</f>
        <v>0</v>
      </c>
    </row>
    <row r="27" spans="1:15" x14ac:dyDescent="0.2">
      <c r="A27" s="51">
        <f>'8- Export SMIS'!D21</f>
        <v>0</v>
      </c>
      <c r="B27" s="51">
        <f>'8- Export SMIS'!E21</f>
        <v>0</v>
      </c>
      <c r="C27" s="51">
        <f>'8- Export SMIS'!F21</f>
        <v>0</v>
      </c>
      <c r="D27" s="51">
        <f>'8- Export SMIS'!G21</f>
        <v>0</v>
      </c>
      <c r="E27" s="52">
        <f t="shared" si="4"/>
        <v>0</v>
      </c>
      <c r="F27" s="52">
        <f>'8- Export SMIS'!V21</f>
        <v>0</v>
      </c>
      <c r="G27" s="52">
        <f>'8- Export SMIS'!W21</f>
        <v>0</v>
      </c>
      <c r="H27" s="52">
        <f>'8- Export SMIS'!Z21</f>
        <v>0</v>
      </c>
      <c r="I27" s="53" t="e">
        <f t="shared" si="5"/>
        <v>#DIV/0!</v>
      </c>
      <c r="J27" s="52">
        <f>'8- Export SMIS'!AA21</f>
        <v>0</v>
      </c>
      <c r="K27" s="53" t="e">
        <f t="shared" si="6"/>
        <v>#DIV/0!</v>
      </c>
      <c r="L27" s="52">
        <f>'8- Export SMIS'!X21</f>
        <v>0</v>
      </c>
      <c r="M27" s="54" t="e">
        <f t="shared" si="7"/>
        <v>#DIV/0!</v>
      </c>
      <c r="N27" s="52">
        <f>'8- Export SMIS'!S21+'8- Export SMIS'!U21</f>
        <v>0</v>
      </c>
      <c r="O27" s="42">
        <f>'8- Export SMIS'!K21</f>
        <v>0</v>
      </c>
    </row>
    <row r="28" spans="1:15" x14ac:dyDescent="0.2">
      <c r="A28" s="51">
        <f>'8- Export SMIS'!D22</f>
        <v>0</v>
      </c>
      <c r="B28" s="51">
        <f>'8- Export SMIS'!E22</f>
        <v>0</v>
      </c>
      <c r="C28" s="51">
        <f>'8- Export SMIS'!F22</f>
        <v>0</v>
      </c>
      <c r="D28" s="51">
        <f>'8- Export SMIS'!G22</f>
        <v>0</v>
      </c>
      <c r="E28" s="52">
        <f t="shared" si="4"/>
        <v>0</v>
      </c>
      <c r="F28" s="52">
        <f>'8- Export SMIS'!V22</f>
        <v>0</v>
      </c>
      <c r="G28" s="52">
        <f>'8- Export SMIS'!W22</f>
        <v>0</v>
      </c>
      <c r="H28" s="52">
        <f>'8- Export SMIS'!Z22</f>
        <v>0</v>
      </c>
      <c r="I28" s="53" t="e">
        <f t="shared" si="5"/>
        <v>#DIV/0!</v>
      </c>
      <c r="J28" s="52">
        <f>'8- Export SMIS'!AA22</f>
        <v>0</v>
      </c>
      <c r="K28" s="53" t="e">
        <f t="shared" si="6"/>
        <v>#DIV/0!</v>
      </c>
      <c r="L28" s="52">
        <f>'8- Export SMIS'!X22</f>
        <v>0</v>
      </c>
      <c r="M28" s="54" t="e">
        <f t="shared" si="7"/>
        <v>#DIV/0!</v>
      </c>
      <c r="N28" s="52">
        <f>'8- Export SMIS'!S22+'8- Export SMIS'!U22</f>
        <v>0</v>
      </c>
      <c r="O28" s="42">
        <f>'8- Export SMIS'!K22</f>
        <v>0</v>
      </c>
    </row>
    <row r="29" spans="1:15" x14ac:dyDescent="0.2">
      <c r="A29" s="51">
        <f>'8- Export SMIS'!D23</f>
        <v>0</v>
      </c>
      <c r="B29" s="51">
        <f>'8- Export SMIS'!E23</f>
        <v>0</v>
      </c>
      <c r="C29" s="51">
        <f>'8- Export SMIS'!F23</f>
        <v>0</v>
      </c>
      <c r="D29" s="51">
        <f>'8- Export SMIS'!G23</f>
        <v>0</v>
      </c>
      <c r="E29" s="52">
        <f t="shared" si="4"/>
        <v>0</v>
      </c>
      <c r="F29" s="52">
        <f>'8- Export SMIS'!V23</f>
        <v>0</v>
      </c>
      <c r="G29" s="52">
        <f>'8- Export SMIS'!W23</f>
        <v>0</v>
      </c>
      <c r="H29" s="52">
        <f>'8- Export SMIS'!Z23</f>
        <v>0</v>
      </c>
      <c r="I29" s="53" t="e">
        <f t="shared" si="5"/>
        <v>#DIV/0!</v>
      </c>
      <c r="J29" s="52">
        <f>'8- Export SMIS'!AA23</f>
        <v>0</v>
      </c>
      <c r="K29" s="53" t="e">
        <f t="shared" si="6"/>
        <v>#DIV/0!</v>
      </c>
      <c r="L29" s="52">
        <f>'8- Export SMIS'!X23</f>
        <v>0</v>
      </c>
      <c r="M29" s="54" t="e">
        <f t="shared" si="7"/>
        <v>#DIV/0!</v>
      </c>
      <c r="N29" s="52">
        <f>'8- Export SMIS'!S23+'8- Export SMIS'!U23</f>
        <v>0</v>
      </c>
      <c r="O29" s="42">
        <f>'8- Export SMIS'!K23</f>
        <v>0</v>
      </c>
    </row>
    <row r="30" spans="1:15" x14ac:dyDescent="0.2">
      <c r="A30" s="51">
        <f>'8- Export SMIS'!D24</f>
        <v>0</v>
      </c>
      <c r="B30" s="51">
        <f>'8- Export SMIS'!E24</f>
        <v>0</v>
      </c>
      <c r="C30" s="51">
        <f>'8- Export SMIS'!F24</f>
        <v>0</v>
      </c>
      <c r="D30" s="51">
        <f>'8- Export SMIS'!G24</f>
        <v>0</v>
      </c>
      <c r="E30" s="52">
        <f t="shared" si="4"/>
        <v>0</v>
      </c>
      <c r="F30" s="52">
        <f>'8- Export SMIS'!V24</f>
        <v>0</v>
      </c>
      <c r="G30" s="52">
        <f>'8- Export SMIS'!W24</f>
        <v>0</v>
      </c>
      <c r="H30" s="52">
        <f>'8- Export SMIS'!Z24</f>
        <v>0</v>
      </c>
      <c r="I30" s="53" t="e">
        <f t="shared" si="5"/>
        <v>#DIV/0!</v>
      </c>
      <c r="J30" s="52">
        <f>'8- Export SMIS'!AA24</f>
        <v>0</v>
      </c>
      <c r="K30" s="53" t="e">
        <f t="shared" si="6"/>
        <v>#DIV/0!</v>
      </c>
      <c r="L30" s="52">
        <f>'8- Export SMIS'!X24</f>
        <v>0</v>
      </c>
      <c r="M30" s="54" t="e">
        <f t="shared" si="7"/>
        <v>#DIV/0!</v>
      </c>
      <c r="N30" s="52">
        <f>'8- Export SMIS'!S24+'8- Export SMIS'!U24</f>
        <v>0</v>
      </c>
      <c r="O30" s="42">
        <f>'8- Export SMIS'!K24</f>
        <v>0</v>
      </c>
    </row>
    <row r="31" spans="1:15" x14ac:dyDescent="0.2">
      <c r="A31" s="51">
        <f>'8- Export SMIS'!D25</f>
        <v>0</v>
      </c>
      <c r="B31" s="51">
        <f>'8- Export SMIS'!E25</f>
        <v>0</v>
      </c>
      <c r="C31" s="51">
        <f>'8- Export SMIS'!F25</f>
        <v>0</v>
      </c>
      <c r="D31" s="51">
        <f>'8- Export SMIS'!G25</f>
        <v>0</v>
      </c>
      <c r="E31" s="52">
        <f t="shared" si="4"/>
        <v>0</v>
      </c>
      <c r="F31" s="52">
        <f>'8- Export SMIS'!V25</f>
        <v>0</v>
      </c>
      <c r="G31" s="52">
        <f>'8- Export SMIS'!W25</f>
        <v>0</v>
      </c>
      <c r="H31" s="52">
        <f>'8- Export SMIS'!Z25</f>
        <v>0</v>
      </c>
      <c r="I31" s="53" t="e">
        <f t="shared" si="5"/>
        <v>#DIV/0!</v>
      </c>
      <c r="J31" s="52">
        <f>'8- Export SMIS'!AA25</f>
        <v>0</v>
      </c>
      <c r="K31" s="53" t="e">
        <f t="shared" si="6"/>
        <v>#DIV/0!</v>
      </c>
      <c r="L31" s="52">
        <f>'8- Export SMIS'!X25</f>
        <v>0</v>
      </c>
      <c r="M31" s="54" t="e">
        <f t="shared" si="7"/>
        <v>#DIV/0!</v>
      </c>
      <c r="N31" s="52">
        <f>'8- Export SMIS'!S25+'8- Export SMIS'!U25</f>
        <v>0</v>
      </c>
      <c r="O31" s="42">
        <f>'8- Export SMIS'!K25</f>
        <v>0</v>
      </c>
    </row>
    <row r="32" spans="1:15" x14ac:dyDescent="0.2">
      <c r="A32" s="51">
        <f>'8- Export SMIS'!D26</f>
        <v>0</v>
      </c>
      <c r="B32" s="51">
        <f>'8- Export SMIS'!E26</f>
        <v>0</v>
      </c>
      <c r="C32" s="51">
        <f>'8- Export SMIS'!F26</f>
        <v>0</v>
      </c>
      <c r="D32" s="51">
        <f>'8- Export SMIS'!G26</f>
        <v>0</v>
      </c>
      <c r="E32" s="52">
        <f t="shared" si="4"/>
        <v>0</v>
      </c>
      <c r="F32" s="52">
        <f>'8- Export SMIS'!V26</f>
        <v>0</v>
      </c>
      <c r="G32" s="52">
        <f>'8- Export SMIS'!W26</f>
        <v>0</v>
      </c>
      <c r="H32" s="52">
        <f>'8- Export SMIS'!Z26</f>
        <v>0</v>
      </c>
      <c r="I32" s="53" t="e">
        <f t="shared" si="5"/>
        <v>#DIV/0!</v>
      </c>
      <c r="J32" s="52">
        <f>'8- Export SMIS'!AA26</f>
        <v>0</v>
      </c>
      <c r="K32" s="53" t="e">
        <f t="shared" si="6"/>
        <v>#DIV/0!</v>
      </c>
      <c r="L32" s="52">
        <f>'8- Export SMIS'!X26</f>
        <v>0</v>
      </c>
      <c r="M32" s="54" t="e">
        <f t="shared" si="7"/>
        <v>#DIV/0!</v>
      </c>
      <c r="N32" s="52">
        <f>'8- Export SMIS'!S26+'8- Export SMIS'!U26</f>
        <v>0</v>
      </c>
      <c r="O32" s="42">
        <f>'8- Export SMIS'!K26</f>
        <v>0</v>
      </c>
    </row>
    <row r="33" spans="1:15" x14ac:dyDescent="0.2">
      <c r="A33" s="51">
        <f>'8- Export SMIS'!D27</f>
        <v>0</v>
      </c>
      <c r="B33" s="51">
        <f>'8- Export SMIS'!E27</f>
        <v>0</v>
      </c>
      <c r="C33" s="51">
        <f>'8- Export SMIS'!F27</f>
        <v>0</v>
      </c>
      <c r="D33" s="51">
        <f>'8- Export SMIS'!G27</f>
        <v>0</v>
      </c>
      <c r="E33" s="52">
        <f t="shared" si="4"/>
        <v>0</v>
      </c>
      <c r="F33" s="52">
        <f>'8- Export SMIS'!V27</f>
        <v>0</v>
      </c>
      <c r="G33" s="52">
        <f>'8- Export SMIS'!W27</f>
        <v>0</v>
      </c>
      <c r="H33" s="52">
        <f>'8- Export SMIS'!Z27</f>
        <v>0</v>
      </c>
      <c r="I33" s="53" t="e">
        <f t="shared" si="5"/>
        <v>#DIV/0!</v>
      </c>
      <c r="J33" s="52">
        <f>'8- Export SMIS'!AA27</f>
        <v>0</v>
      </c>
      <c r="K33" s="53" t="e">
        <f t="shared" si="6"/>
        <v>#DIV/0!</v>
      </c>
      <c r="L33" s="52">
        <f>'8- Export SMIS'!X27</f>
        <v>0</v>
      </c>
      <c r="M33" s="54" t="e">
        <f t="shared" si="7"/>
        <v>#DIV/0!</v>
      </c>
      <c r="N33" s="52">
        <f>'8- Export SMIS'!S27+'8- Export SMIS'!U27</f>
        <v>0</v>
      </c>
      <c r="O33" s="42">
        <f>'8- Export SMIS'!K27</f>
        <v>0</v>
      </c>
    </row>
    <row r="34" spans="1:15" x14ac:dyDescent="0.2">
      <c r="A34" s="51">
        <f>'8- Export SMIS'!D28</f>
        <v>0</v>
      </c>
      <c r="B34" s="51">
        <f>'8- Export SMIS'!E28</f>
        <v>0</v>
      </c>
      <c r="C34" s="51">
        <f>'8- Export SMIS'!F28</f>
        <v>0</v>
      </c>
      <c r="D34" s="51">
        <f>'8- Export SMIS'!G28</f>
        <v>0</v>
      </c>
      <c r="E34" s="52">
        <f t="shared" si="4"/>
        <v>0</v>
      </c>
      <c r="F34" s="52">
        <f>'8- Export SMIS'!V28</f>
        <v>0</v>
      </c>
      <c r="G34" s="52">
        <f>'8- Export SMIS'!W28</f>
        <v>0</v>
      </c>
      <c r="H34" s="52">
        <f>'8- Export SMIS'!Z28</f>
        <v>0</v>
      </c>
      <c r="I34" s="53" t="e">
        <f t="shared" si="5"/>
        <v>#DIV/0!</v>
      </c>
      <c r="J34" s="52">
        <f>'8- Export SMIS'!AA28</f>
        <v>0</v>
      </c>
      <c r="K34" s="53" t="e">
        <f t="shared" si="6"/>
        <v>#DIV/0!</v>
      </c>
      <c r="L34" s="52">
        <f>'8- Export SMIS'!X28</f>
        <v>0</v>
      </c>
      <c r="M34" s="54" t="e">
        <f t="shared" si="7"/>
        <v>#DIV/0!</v>
      </c>
      <c r="N34" s="52">
        <f>'8- Export SMIS'!S28+'8- Export SMIS'!U28</f>
        <v>0</v>
      </c>
      <c r="O34" s="42">
        <f>'8- Export SMIS'!K28</f>
        <v>0</v>
      </c>
    </row>
    <row r="35" spans="1:15" x14ac:dyDescent="0.2">
      <c r="A35" s="51">
        <f>'8- Export SMIS'!D29</f>
        <v>0</v>
      </c>
      <c r="B35" s="51">
        <f>'8- Export SMIS'!E29</f>
        <v>0</v>
      </c>
      <c r="C35" s="51">
        <f>'8- Export SMIS'!F29</f>
        <v>0</v>
      </c>
      <c r="D35" s="51">
        <f>'8- Export SMIS'!G29</f>
        <v>0</v>
      </c>
      <c r="E35" s="52">
        <f t="shared" si="4"/>
        <v>0</v>
      </c>
      <c r="F35" s="52">
        <f>'8- Export SMIS'!V29</f>
        <v>0</v>
      </c>
      <c r="G35" s="52">
        <f>'8- Export SMIS'!W29</f>
        <v>0</v>
      </c>
      <c r="H35" s="52">
        <f>'8- Export SMIS'!Z29</f>
        <v>0</v>
      </c>
      <c r="I35" s="53" t="e">
        <f t="shared" si="5"/>
        <v>#DIV/0!</v>
      </c>
      <c r="J35" s="52">
        <f>'8- Export SMIS'!AA29</f>
        <v>0</v>
      </c>
      <c r="K35" s="53" t="e">
        <f t="shared" si="6"/>
        <v>#DIV/0!</v>
      </c>
      <c r="L35" s="52">
        <f>'8- Export SMIS'!X29</f>
        <v>0</v>
      </c>
      <c r="M35" s="54" t="e">
        <f t="shared" si="7"/>
        <v>#DIV/0!</v>
      </c>
      <c r="N35" s="52">
        <f>'8- Export SMIS'!S29+'8- Export SMIS'!U29</f>
        <v>0</v>
      </c>
      <c r="O35" s="42">
        <f>'8- Export SMIS'!K29</f>
        <v>0</v>
      </c>
    </row>
    <row r="36" spans="1:15" x14ac:dyDescent="0.2">
      <c r="A36" s="51">
        <f>'8- Export SMIS'!D30</f>
        <v>0</v>
      </c>
      <c r="B36" s="51">
        <f>'8- Export SMIS'!E30</f>
        <v>0</v>
      </c>
      <c r="C36" s="51">
        <f>'8- Export SMIS'!F30</f>
        <v>0</v>
      </c>
      <c r="D36" s="51">
        <f>'8- Export SMIS'!G30</f>
        <v>0</v>
      </c>
      <c r="E36" s="52">
        <f t="shared" si="4"/>
        <v>0</v>
      </c>
      <c r="F36" s="52">
        <f>'8- Export SMIS'!V30</f>
        <v>0</v>
      </c>
      <c r="G36" s="52">
        <f>'8- Export SMIS'!W30</f>
        <v>0</v>
      </c>
      <c r="H36" s="52">
        <f>'8- Export SMIS'!Z30</f>
        <v>0</v>
      </c>
      <c r="I36" s="53" t="e">
        <f t="shared" si="5"/>
        <v>#DIV/0!</v>
      </c>
      <c r="J36" s="52">
        <f>'8- Export SMIS'!AA30</f>
        <v>0</v>
      </c>
      <c r="K36" s="53" t="e">
        <f t="shared" si="6"/>
        <v>#DIV/0!</v>
      </c>
      <c r="L36" s="52">
        <f>'8- Export SMIS'!X30</f>
        <v>0</v>
      </c>
      <c r="M36" s="54" t="e">
        <f t="shared" si="7"/>
        <v>#DIV/0!</v>
      </c>
      <c r="N36" s="52">
        <f>'8- Export SMIS'!S30+'8- Export SMIS'!U30</f>
        <v>0</v>
      </c>
      <c r="O36" s="42">
        <f>'8- Export SMIS'!K30</f>
        <v>0</v>
      </c>
    </row>
    <row r="37" spans="1:15" x14ac:dyDescent="0.2">
      <c r="A37" s="51">
        <f>'8- Export SMIS'!D31</f>
        <v>0</v>
      </c>
      <c r="B37" s="51">
        <f>'8- Export SMIS'!E31</f>
        <v>0</v>
      </c>
      <c r="C37" s="51">
        <f>'8- Export SMIS'!F31</f>
        <v>0</v>
      </c>
      <c r="D37" s="51">
        <f>'8- Export SMIS'!G31</f>
        <v>0</v>
      </c>
      <c r="E37" s="52">
        <f t="shared" si="4"/>
        <v>0</v>
      </c>
      <c r="F37" s="52">
        <f>'8- Export SMIS'!V31</f>
        <v>0</v>
      </c>
      <c r="G37" s="52">
        <f>'8- Export SMIS'!W31</f>
        <v>0</v>
      </c>
      <c r="H37" s="52">
        <f>'8- Export SMIS'!Z31</f>
        <v>0</v>
      </c>
      <c r="I37" s="53" t="e">
        <f t="shared" si="5"/>
        <v>#DIV/0!</v>
      </c>
      <c r="J37" s="52">
        <f>'8- Export SMIS'!AA31</f>
        <v>0</v>
      </c>
      <c r="K37" s="53" t="e">
        <f t="shared" si="6"/>
        <v>#DIV/0!</v>
      </c>
      <c r="L37" s="52">
        <f>'8- Export SMIS'!X31</f>
        <v>0</v>
      </c>
      <c r="M37" s="54" t="e">
        <f t="shared" si="7"/>
        <v>#DIV/0!</v>
      </c>
      <c r="N37" s="52">
        <f>'8- Export SMIS'!S31+'8- Export SMIS'!U31</f>
        <v>0</v>
      </c>
      <c r="O37" s="42">
        <f>'8- Export SMIS'!K31</f>
        <v>0</v>
      </c>
    </row>
    <row r="38" spans="1:15" x14ac:dyDescent="0.2">
      <c r="A38" s="51">
        <f>'8- Export SMIS'!D32</f>
        <v>0</v>
      </c>
      <c r="B38" s="51">
        <f>'8- Export SMIS'!E32</f>
        <v>0</v>
      </c>
      <c r="C38" s="51">
        <f>'8- Export SMIS'!F32</f>
        <v>0</v>
      </c>
      <c r="D38" s="51">
        <f>'8- Export SMIS'!G32</f>
        <v>0</v>
      </c>
      <c r="E38" s="52">
        <f t="shared" si="4"/>
        <v>0</v>
      </c>
      <c r="F38" s="52">
        <f>'8- Export SMIS'!V32</f>
        <v>0</v>
      </c>
      <c r="G38" s="52">
        <f>'8- Export SMIS'!W32</f>
        <v>0</v>
      </c>
      <c r="H38" s="52">
        <f>'8- Export SMIS'!Z32</f>
        <v>0</v>
      </c>
      <c r="I38" s="53" t="e">
        <f t="shared" si="5"/>
        <v>#DIV/0!</v>
      </c>
      <c r="J38" s="52">
        <f>'8- Export SMIS'!AA32</f>
        <v>0</v>
      </c>
      <c r="K38" s="53" t="e">
        <f t="shared" si="6"/>
        <v>#DIV/0!</v>
      </c>
      <c r="L38" s="52">
        <f>'8- Export SMIS'!X32</f>
        <v>0</v>
      </c>
      <c r="M38" s="54" t="e">
        <f t="shared" si="7"/>
        <v>#DIV/0!</v>
      </c>
      <c r="N38" s="52">
        <f>'8- Export SMIS'!S32+'8- Export SMIS'!U32</f>
        <v>0</v>
      </c>
      <c r="O38" s="42">
        <f>'8- Export SMIS'!K32</f>
        <v>0</v>
      </c>
    </row>
    <row r="39" spans="1:15" x14ac:dyDescent="0.2">
      <c r="A39" s="51">
        <f>'8- Export SMIS'!D33</f>
        <v>0</v>
      </c>
      <c r="B39" s="51">
        <f>'8- Export SMIS'!E33</f>
        <v>0</v>
      </c>
      <c r="C39" s="51">
        <f>'8- Export SMIS'!F33</f>
        <v>0</v>
      </c>
      <c r="D39" s="51">
        <f>'8- Export SMIS'!G33</f>
        <v>0</v>
      </c>
      <c r="E39" s="52">
        <f t="shared" si="4"/>
        <v>0</v>
      </c>
      <c r="F39" s="52">
        <f>'8- Export SMIS'!V33</f>
        <v>0</v>
      </c>
      <c r="G39" s="52">
        <f>'8- Export SMIS'!W33</f>
        <v>0</v>
      </c>
      <c r="H39" s="52">
        <f>'8- Export SMIS'!Z33</f>
        <v>0</v>
      </c>
      <c r="I39" s="53" t="e">
        <f t="shared" si="5"/>
        <v>#DIV/0!</v>
      </c>
      <c r="J39" s="52">
        <f>'8- Export SMIS'!AA33</f>
        <v>0</v>
      </c>
      <c r="K39" s="53" t="e">
        <f t="shared" si="6"/>
        <v>#DIV/0!</v>
      </c>
      <c r="L39" s="52">
        <f>'8- Export SMIS'!X33</f>
        <v>0</v>
      </c>
      <c r="M39" s="54" t="e">
        <f t="shared" si="7"/>
        <v>#DIV/0!</v>
      </c>
      <c r="N39" s="52">
        <f>'8- Export SMIS'!S33+'8- Export SMIS'!U33</f>
        <v>0</v>
      </c>
      <c r="O39" s="42">
        <f>'8- Export SMIS'!K33</f>
        <v>0</v>
      </c>
    </row>
    <row r="40" spans="1:15" x14ac:dyDescent="0.2">
      <c r="A40" s="51">
        <f>'8- Export SMIS'!D34</f>
        <v>0</v>
      </c>
      <c r="B40" s="51">
        <f>'8- Export SMIS'!E34</f>
        <v>0</v>
      </c>
      <c r="C40" s="51">
        <f>'8- Export SMIS'!F34</f>
        <v>0</v>
      </c>
      <c r="D40" s="51">
        <f>'8- Export SMIS'!G34</f>
        <v>0</v>
      </c>
      <c r="E40" s="52">
        <f t="shared" si="4"/>
        <v>0</v>
      </c>
      <c r="F40" s="52">
        <f>'8- Export SMIS'!V34</f>
        <v>0</v>
      </c>
      <c r="G40" s="52">
        <f>'8- Export SMIS'!W34</f>
        <v>0</v>
      </c>
      <c r="H40" s="52">
        <f>'8- Export SMIS'!Z34</f>
        <v>0</v>
      </c>
      <c r="I40" s="53" t="e">
        <f t="shared" si="5"/>
        <v>#DIV/0!</v>
      </c>
      <c r="J40" s="52">
        <f>'8- Export SMIS'!AA34</f>
        <v>0</v>
      </c>
      <c r="K40" s="53" t="e">
        <f t="shared" si="6"/>
        <v>#DIV/0!</v>
      </c>
      <c r="L40" s="52">
        <f>'8- Export SMIS'!X34</f>
        <v>0</v>
      </c>
      <c r="M40" s="54" t="e">
        <f t="shared" si="7"/>
        <v>#DIV/0!</v>
      </c>
      <c r="N40" s="52">
        <f>'8- Export SMIS'!S34+'8- Export SMIS'!U34</f>
        <v>0</v>
      </c>
      <c r="O40" s="42">
        <f>'8- Export SMIS'!K34</f>
        <v>0</v>
      </c>
    </row>
    <row r="41" spans="1:15" x14ac:dyDescent="0.2">
      <c r="A41" s="51">
        <f>'8- Export SMIS'!D35</f>
        <v>0</v>
      </c>
      <c r="B41" s="51">
        <f>'8- Export SMIS'!E35</f>
        <v>0</v>
      </c>
      <c r="C41" s="51">
        <f>'8- Export SMIS'!F35</f>
        <v>0</v>
      </c>
      <c r="D41" s="51">
        <f>'8- Export SMIS'!G35</f>
        <v>0</v>
      </c>
      <c r="E41" s="52">
        <f t="shared" si="4"/>
        <v>0</v>
      </c>
      <c r="F41" s="52">
        <f>'8- Export SMIS'!V35</f>
        <v>0</v>
      </c>
      <c r="G41" s="52">
        <f>'8- Export SMIS'!W35</f>
        <v>0</v>
      </c>
      <c r="H41" s="52">
        <f>'8- Export SMIS'!Z35</f>
        <v>0</v>
      </c>
      <c r="I41" s="53" t="e">
        <f t="shared" si="5"/>
        <v>#DIV/0!</v>
      </c>
      <c r="J41" s="52">
        <f>'8- Export SMIS'!AA35</f>
        <v>0</v>
      </c>
      <c r="K41" s="53" t="e">
        <f t="shared" si="6"/>
        <v>#DIV/0!</v>
      </c>
      <c r="L41" s="52">
        <f>'8- Export SMIS'!X35</f>
        <v>0</v>
      </c>
      <c r="M41" s="54" t="e">
        <f t="shared" si="7"/>
        <v>#DIV/0!</v>
      </c>
      <c r="N41" s="52">
        <f>'8- Export SMIS'!S35+'8- Export SMIS'!U35</f>
        <v>0</v>
      </c>
      <c r="O41" s="42">
        <f>'8- Export SMIS'!K35</f>
        <v>0</v>
      </c>
    </row>
    <row r="42" spans="1:15" x14ac:dyDescent="0.2">
      <c r="A42" s="51">
        <f>'8- Export SMIS'!D36</f>
        <v>0</v>
      </c>
      <c r="B42" s="51">
        <f>'8- Export SMIS'!E36</f>
        <v>0</v>
      </c>
      <c r="C42" s="51">
        <f>'8- Export SMIS'!F36</f>
        <v>0</v>
      </c>
      <c r="D42" s="51">
        <f>'8- Export SMIS'!G36</f>
        <v>0</v>
      </c>
      <c r="E42" s="52">
        <f t="shared" si="4"/>
        <v>0</v>
      </c>
      <c r="F42" s="52">
        <f>'8- Export SMIS'!V36</f>
        <v>0</v>
      </c>
      <c r="G42" s="52">
        <f>'8- Export SMIS'!W36</f>
        <v>0</v>
      </c>
      <c r="H42" s="52">
        <f>'8- Export SMIS'!Z36</f>
        <v>0</v>
      </c>
      <c r="I42" s="53" t="e">
        <f t="shared" si="5"/>
        <v>#DIV/0!</v>
      </c>
      <c r="J42" s="52">
        <f>'8- Export SMIS'!AA36</f>
        <v>0</v>
      </c>
      <c r="K42" s="53" t="e">
        <f t="shared" si="6"/>
        <v>#DIV/0!</v>
      </c>
      <c r="L42" s="52">
        <f>'8- Export SMIS'!X36</f>
        <v>0</v>
      </c>
      <c r="M42" s="54" t="e">
        <f t="shared" si="7"/>
        <v>#DIV/0!</v>
      </c>
      <c r="N42" s="52">
        <f>'8- Export SMIS'!S36+'8- Export SMIS'!U36</f>
        <v>0</v>
      </c>
      <c r="O42" s="42">
        <f>'8- Export SMIS'!K36</f>
        <v>0</v>
      </c>
    </row>
    <row r="43" spans="1:15" x14ac:dyDescent="0.2">
      <c r="A43" s="51">
        <f>'8- Export SMIS'!D37</f>
        <v>0</v>
      </c>
      <c r="B43" s="51">
        <f>'8- Export SMIS'!E37</f>
        <v>0</v>
      </c>
      <c r="C43" s="51">
        <f>'8- Export SMIS'!F37</f>
        <v>0</v>
      </c>
      <c r="D43" s="51">
        <f>'8- Export SMIS'!G37</f>
        <v>0</v>
      </c>
      <c r="E43" s="52">
        <f t="shared" si="4"/>
        <v>0</v>
      </c>
      <c r="F43" s="52">
        <f>'8- Export SMIS'!V37</f>
        <v>0</v>
      </c>
      <c r="G43" s="52">
        <f>'8- Export SMIS'!W37</f>
        <v>0</v>
      </c>
      <c r="H43" s="52">
        <f>'8- Export SMIS'!Z37</f>
        <v>0</v>
      </c>
      <c r="I43" s="53" t="e">
        <f t="shared" si="5"/>
        <v>#DIV/0!</v>
      </c>
      <c r="J43" s="52">
        <f>'8- Export SMIS'!AA37</f>
        <v>0</v>
      </c>
      <c r="K43" s="53" t="e">
        <f t="shared" si="6"/>
        <v>#DIV/0!</v>
      </c>
      <c r="L43" s="52">
        <f>'8- Export SMIS'!X37</f>
        <v>0</v>
      </c>
      <c r="M43" s="54" t="e">
        <f t="shared" si="7"/>
        <v>#DIV/0!</v>
      </c>
      <c r="N43" s="52">
        <f>'8- Export SMIS'!S37+'8- Export SMIS'!U37</f>
        <v>0</v>
      </c>
      <c r="O43" s="42">
        <f>'8- Export SMIS'!K37</f>
        <v>0</v>
      </c>
    </row>
    <row r="44" spans="1:15" x14ac:dyDescent="0.2">
      <c r="A44" s="51">
        <f>'8- Export SMIS'!D38</f>
        <v>0</v>
      </c>
      <c r="B44" s="51">
        <f>'8- Export SMIS'!E38</f>
        <v>0</v>
      </c>
      <c r="C44" s="51">
        <f>'8- Export SMIS'!F38</f>
        <v>0</v>
      </c>
      <c r="D44" s="51">
        <f>'8- Export SMIS'!G38</f>
        <v>0</v>
      </c>
      <c r="E44" s="52">
        <f t="shared" si="4"/>
        <v>0</v>
      </c>
      <c r="F44" s="52">
        <f>'8- Export SMIS'!V38</f>
        <v>0</v>
      </c>
      <c r="G44" s="52">
        <f>'8- Export SMIS'!W38</f>
        <v>0</v>
      </c>
      <c r="H44" s="52">
        <f>'8- Export SMIS'!Z38</f>
        <v>0</v>
      </c>
      <c r="I44" s="53" t="e">
        <f t="shared" si="5"/>
        <v>#DIV/0!</v>
      </c>
      <c r="J44" s="52">
        <f>'8- Export SMIS'!AA38</f>
        <v>0</v>
      </c>
      <c r="K44" s="53" t="e">
        <f t="shared" si="6"/>
        <v>#DIV/0!</v>
      </c>
      <c r="L44" s="52">
        <f>'8- Export SMIS'!X38</f>
        <v>0</v>
      </c>
      <c r="M44" s="54" t="e">
        <f t="shared" si="7"/>
        <v>#DIV/0!</v>
      </c>
      <c r="N44" s="52">
        <f>'8- Export SMIS'!S38+'8- Export SMIS'!U38</f>
        <v>0</v>
      </c>
      <c r="O44" s="42">
        <f>'8- Export SMIS'!K38</f>
        <v>0</v>
      </c>
    </row>
    <row r="45" spans="1:15" x14ac:dyDescent="0.2">
      <c r="A45" s="51">
        <f>'8- Export SMIS'!D39</f>
        <v>0</v>
      </c>
      <c r="B45" s="51">
        <f>'8- Export SMIS'!E39</f>
        <v>0</v>
      </c>
      <c r="C45" s="51">
        <f>'8- Export SMIS'!F39</f>
        <v>0</v>
      </c>
      <c r="D45" s="51">
        <f>'8- Export SMIS'!G39</f>
        <v>0</v>
      </c>
      <c r="E45" s="52">
        <f t="shared" si="4"/>
        <v>0</v>
      </c>
      <c r="F45" s="52">
        <f>'8- Export SMIS'!V39</f>
        <v>0</v>
      </c>
      <c r="G45" s="52">
        <f>'8- Export SMIS'!W39</f>
        <v>0</v>
      </c>
      <c r="H45" s="52">
        <f>'8- Export SMIS'!Z39</f>
        <v>0</v>
      </c>
      <c r="I45" s="53" t="e">
        <f t="shared" si="5"/>
        <v>#DIV/0!</v>
      </c>
      <c r="J45" s="52">
        <f>'8- Export SMIS'!AA39</f>
        <v>0</v>
      </c>
      <c r="K45" s="53" t="e">
        <f t="shared" si="6"/>
        <v>#DIV/0!</v>
      </c>
      <c r="L45" s="52">
        <f>'8- Export SMIS'!X39</f>
        <v>0</v>
      </c>
      <c r="M45" s="54" t="e">
        <f t="shared" si="7"/>
        <v>#DIV/0!</v>
      </c>
      <c r="N45" s="52">
        <f>'8- Export SMIS'!S39+'8- Export SMIS'!U39</f>
        <v>0</v>
      </c>
      <c r="O45" s="42">
        <f>'8- Export SMIS'!K39</f>
        <v>0</v>
      </c>
    </row>
    <row r="46" spans="1:15" x14ac:dyDescent="0.2">
      <c r="A46" s="51">
        <f>'8- Export SMIS'!D40</f>
        <v>0</v>
      </c>
      <c r="B46" s="51">
        <f>'8- Export SMIS'!E40</f>
        <v>0</v>
      </c>
      <c r="C46" s="51">
        <f>'8- Export SMIS'!F40</f>
        <v>0</v>
      </c>
      <c r="D46" s="51">
        <f>'8- Export SMIS'!G40</f>
        <v>0</v>
      </c>
      <c r="E46" s="52">
        <f t="shared" si="4"/>
        <v>0</v>
      </c>
      <c r="F46" s="52">
        <f>'8- Export SMIS'!V40</f>
        <v>0</v>
      </c>
      <c r="G46" s="52">
        <f>'8- Export SMIS'!W40</f>
        <v>0</v>
      </c>
      <c r="H46" s="52">
        <f>'8- Export SMIS'!Z40</f>
        <v>0</v>
      </c>
      <c r="I46" s="53" t="e">
        <f t="shared" si="5"/>
        <v>#DIV/0!</v>
      </c>
      <c r="J46" s="52">
        <f>'8- Export SMIS'!AA40</f>
        <v>0</v>
      </c>
      <c r="K46" s="53" t="e">
        <f t="shared" si="6"/>
        <v>#DIV/0!</v>
      </c>
      <c r="L46" s="52">
        <f>'8- Export SMIS'!X40</f>
        <v>0</v>
      </c>
      <c r="M46" s="54" t="e">
        <f t="shared" si="7"/>
        <v>#DIV/0!</v>
      </c>
      <c r="N46" s="52">
        <f>'8- Export SMIS'!S40+'8- Export SMIS'!U40</f>
        <v>0</v>
      </c>
      <c r="O46" s="42">
        <f>'8- Export SMIS'!K40</f>
        <v>0</v>
      </c>
    </row>
    <row r="47" spans="1:15" x14ac:dyDescent="0.2">
      <c r="A47" s="51">
        <f>'8- Export SMIS'!D41</f>
        <v>0</v>
      </c>
      <c r="B47" s="51">
        <f>'8- Export SMIS'!E41</f>
        <v>0</v>
      </c>
      <c r="C47" s="51">
        <f>'8- Export SMIS'!F41</f>
        <v>0</v>
      </c>
      <c r="D47" s="51">
        <f>'8- Export SMIS'!G41</f>
        <v>0</v>
      </c>
      <c r="E47" s="52">
        <f t="shared" si="4"/>
        <v>0</v>
      </c>
      <c r="F47" s="52">
        <f>'8- Export SMIS'!V41</f>
        <v>0</v>
      </c>
      <c r="G47" s="52">
        <f>'8- Export SMIS'!W41</f>
        <v>0</v>
      </c>
      <c r="H47" s="52">
        <f>'8- Export SMIS'!Z41</f>
        <v>0</v>
      </c>
      <c r="I47" s="53" t="e">
        <f t="shared" si="5"/>
        <v>#DIV/0!</v>
      </c>
      <c r="J47" s="52">
        <f>'8- Export SMIS'!AA41</f>
        <v>0</v>
      </c>
      <c r="K47" s="53" t="e">
        <f t="shared" si="6"/>
        <v>#DIV/0!</v>
      </c>
      <c r="L47" s="52">
        <f>'8- Export SMIS'!X41</f>
        <v>0</v>
      </c>
      <c r="M47" s="54" t="e">
        <f t="shared" si="7"/>
        <v>#DIV/0!</v>
      </c>
      <c r="N47" s="52">
        <f>'8- Export SMIS'!S41+'8- Export SMIS'!U41</f>
        <v>0</v>
      </c>
      <c r="O47" s="42">
        <f>'8- Export SMIS'!K41</f>
        <v>0</v>
      </c>
    </row>
    <row r="48" spans="1:15" x14ac:dyDescent="0.2">
      <c r="A48" s="51">
        <f>'8- Export SMIS'!D42</f>
        <v>0</v>
      </c>
      <c r="B48" s="51">
        <f>'8- Export SMIS'!E42</f>
        <v>0</v>
      </c>
      <c r="C48" s="51">
        <f>'8- Export SMIS'!F42</f>
        <v>0</v>
      </c>
      <c r="D48" s="51">
        <f>'8- Export SMIS'!G42</f>
        <v>0</v>
      </c>
      <c r="E48" s="52">
        <f t="shared" si="4"/>
        <v>0</v>
      </c>
      <c r="F48" s="52">
        <f>'8- Export SMIS'!V42</f>
        <v>0</v>
      </c>
      <c r="G48" s="52">
        <f>'8- Export SMIS'!W42</f>
        <v>0</v>
      </c>
      <c r="H48" s="52">
        <f>'8- Export SMIS'!Z42</f>
        <v>0</v>
      </c>
      <c r="I48" s="53" t="e">
        <f t="shared" si="5"/>
        <v>#DIV/0!</v>
      </c>
      <c r="J48" s="52">
        <f>'8- Export SMIS'!AA42</f>
        <v>0</v>
      </c>
      <c r="K48" s="53" t="e">
        <f t="shared" si="6"/>
        <v>#DIV/0!</v>
      </c>
      <c r="L48" s="52">
        <f>'8- Export SMIS'!X42</f>
        <v>0</v>
      </c>
      <c r="M48" s="54" t="e">
        <f t="shared" si="7"/>
        <v>#DIV/0!</v>
      </c>
      <c r="N48" s="52">
        <f>'8- Export SMIS'!S42+'8- Export SMIS'!U42</f>
        <v>0</v>
      </c>
      <c r="O48" s="42">
        <f>'8- Export SMIS'!K42</f>
        <v>0</v>
      </c>
    </row>
    <row r="49" spans="1:15" x14ac:dyDescent="0.2">
      <c r="A49" s="51">
        <f>'8- Export SMIS'!D43</f>
        <v>0</v>
      </c>
      <c r="B49" s="51">
        <f>'8- Export SMIS'!E43</f>
        <v>0</v>
      </c>
      <c r="C49" s="51">
        <f>'8- Export SMIS'!F43</f>
        <v>0</v>
      </c>
      <c r="D49" s="51">
        <f>'8- Export SMIS'!G43</f>
        <v>0</v>
      </c>
      <c r="E49" s="52">
        <f t="shared" si="4"/>
        <v>0</v>
      </c>
      <c r="F49" s="52">
        <f>'8- Export SMIS'!V43</f>
        <v>0</v>
      </c>
      <c r="G49" s="52">
        <f>'8- Export SMIS'!W43</f>
        <v>0</v>
      </c>
      <c r="H49" s="52">
        <f>'8- Export SMIS'!Z43</f>
        <v>0</v>
      </c>
      <c r="I49" s="53" t="e">
        <f t="shared" si="5"/>
        <v>#DIV/0!</v>
      </c>
      <c r="J49" s="52">
        <f>'8- Export SMIS'!AA43</f>
        <v>0</v>
      </c>
      <c r="K49" s="53" t="e">
        <f t="shared" si="6"/>
        <v>#DIV/0!</v>
      </c>
      <c r="L49" s="52">
        <f>'8- Export SMIS'!X43</f>
        <v>0</v>
      </c>
      <c r="M49" s="54" t="e">
        <f t="shared" si="7"/>
        <v>#DIV/0!</v>
      </c>
      <c r="N49" s="52">
        <f>'8- Export SMIS'!S43+'8- Export SMIS'!U43</f>
        <v>0</v>
      </c>
      <c r="O49" s="42">
        <f>'8- Export SMIS'!K43</f>
        <v>0</v>
      </c>
    </row>
    <row r="50" spans="1:15" x14ac:dyDescent="0.2">
      <c r="A50" s="51">
        <f>'8- Export SMIS'!D44</f>
        <v>0</v>
      </c>
      <c r="B50" s="51">
        <f>'8- Export SMIS'!E44</f>
        <v>0</v>
      </c>
      <c r="C50" s="51">
        <f>'8- Export SMIS'!F44</f>
        <v>0</v>
      </c>
      <c r="D50" s="51">
        <f>'8- Export SMIS'!G44</f>
        <v>0</v>
      </c>
      <c r="E50" s="52">
        <f t="shared" si="4"/>
        <v>0</v>
      </c>
      <c r="F50" s="52">
        <f>'8- Export SMIS'!V44</f>
        <v>0</v>
      </c>
      <c r="G50" s="52">
        <f>'8- Export SMIS'!W44</f>
        <v>0</v>
      </c>
      <c r="H50" s="52">
        <f>'8- Export SMIS'!Z44</f>
        <v>0</v>
      </c>
      <c r="I50" s="53" t="e">
        <f t="shared" si="5"/>
        <v>#DIV/0!</v>
      </c>
      <c r="J50" s="52">
        <f>'8- Export SMIS'!AA44</f>
        <v>0</v>
      </c>
      <c r="K50" s="53" t="e">
        <f t="shared" si="6"/>
        <v>#DIV/0!</v>
      </c>
      <c r="L50" s="52">
        <f>'8- Export SMIS'!X44</f>
        <v>0</v>
      </c>
      <c r="M50" s="54" t="e">
        <f t="shared" si="7"/>
        <v>#DIV/0!</v>
      </c>
      <c r="N50" s="52">
        <f>'8- Export SMIS'!S44+'8- Export SMIS'!U44</f>
        <v>0</v>
      </c>
      <c r="O50" s="42">
        <f>'8- Export SMIS'!K44</f>
        <v>0</v>
      </c>
    </row>
    <row r="51" spans="1:15" ht="12" thickBot="1" x14ac:dyDescent="0.25">
      <c r="A51" s="459" t="s">
        <v>51</v>
      </c>
      <c r="B51" s="460"/>
      <c r="C51" s="460"/>
      <c r="D51" s="461"/>
      <c r="E51" s="55">
        <f>SUM(E8:E50)</f>
        <v>0</v>
      </c>
      <c r="F51" s="55">
        <f t="shared" ref="F51:N51" si="8">SUM(F8:F50)</f>
        <v>0</v>
      </c>
      <c r="G51" s="55">
        <f t="shared" si="8"/>
        <v>0</v>
      </c>
      <c r="H51" s="55">
        <f t="shared" si="8"/>
        <v>0</v>
      </c>
      <c r="I51" s="56" t="e">
        <f t="shared" si="0"/>
        <v>#DIV/0!</v>
      </c>
      <c r="J51" s="55">
        <f t="shared" si="8"/>
        <v>0</v>
      </c>
      <c r="K51" s="56" t="e">
        <f>J51/H51</f>
        <v>#DIV/0!</v>
      </c>
      <c r="L51" s="55">
        <f t="shared" si="8"/>
        <v>0</v>
      </c>
      <c r="M51" s="56" t="e">
        <f t="shared" si="2"/>
        <v>#DIV/0!</v>
      </c>
      <c r="N51" s="55">
        <f t="shared" si="8"/>
        <v>0</v>
      </c>
    </row>
    <row r="53" spans="1:15" x14ac:dyDescent="0.2">
      <c r="A53" s="57" t="s">
        <v>123</v>
      </c>
      <c r="H53" s="58" t="e">
        <f>I53+K53+M53</f>
        <v>#DIV/0!</v>
      </c>
      <c r="I53" s="58" t="e">
        <f>H51*100%/F51</f>
        <v>#DIV/0!</v>
      </c>
      <c r="K53" s="58" t="e">
        <f>J51*100%/F51</f>
        <v>#DIV/0!</v>
      </c>
      <c r="M53" s="58" t="e">
        <f>L51*100%/F51</f>
        <v>#DIV/0!</v>
      </c>
    </row>
  </sheetData>
  <sheetProtection algorithmName="SHA-512" hashValue="E0g3qkBGwBkzDbtKSqvYbAHuOv9Dv/XepkFpIbpExwByHAzVGSXvn4wPMlco/023UJke8QaSe1wRJ93kt+WWpA==" saltValue="K7dOskxS7tkRMWrsGn5xrg==" spinCount="100000" sheet="1" objects="1" scenarios="1"/>
  <mergeCells count="13">
    <mergeCell ref="L4:M5"/>
    <mergeCell ref="N4:N5"/>
    <mergeCell ref="A51:D51"/>
    <mergeCell ref="A2:N2"/>
    <mergeCell ref="A4:A5"/>
    <mergeCell ref="B4:B5"/>
    <mergeCell ref="C4:C5"/>
    <mergeCell ref="D4:D5"/>
    <mergeCell ref="E4:E5"/>
    <mergeCell ref="F4:F5"/>
    <mergeCell ref="G4:G5"/>
    <mergeCell ref="H4:I5"/>
    <mergeCell ref="J4:K5"/>
  </mergeCells>
  <pageMargins left="0.7" right="0.7" top="0.75" bottom="0.75" header="0.3" footer="0.3"/>
  <pageSetup paperSize="9" scale="8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aie7"/>
  <dimension ref="A1:O127"/>
  <sheetViews>
    <sheetView topLeftCell="A69" zoomScaleNormal="100" workbookViewId="0">
      <selection activeCell="A89" sqref="A89:E89"/>
    </sheetView>
  </sheetViews>
  <sheetFormatPr defaultColWidth="8.85546875" defaultRowHeight="12.75" x14ac:dyDescent="0.2"/>
  <cols>
    <col min="1" max="1" width="5.85546875" style="141" customWidth="1"/>
    <col min="2" max="2" width="40" customWidth="1"/>
    <col min="3" max="3" width="14.28515625" customWidth="1"/>
    <col min="4" max="4" width="13.28515625" customWidth="1"/>
    <col min="5" max="5" width="14.7109375" customWidth="1"/>
    <col min="6" max="6" width="3" customWidth="1"/>
    <col min="7" max="7" width="15.140625" customWidth="1"/>
    <col min="8" max="8" width="15.28515625" customWidth="1"/>
    <col min="9" max="9" width="16.85546875" customWidth="1"/>
    <col min="10" max="10" width="15.5703125" customWidth="1"/>
    <col min="11" max="11" width="16.42578125" customWidth="1"/>
    <col min="12" max="12" width="20" customWidth="1"/>
    <col min="14" max="14" width="12.28515625" bestFit="1" customWidth="1"/>
    <col min="15" max="15" width="12" bestFit="1" customWidth="1"/>
  </cols>
  <sheetData>
    <row r="1" spans="1:12" ht="18.75" x14ac:dyDescent="0.3">
      <c r="A1" s="481" t="s">
        <v>74</v>
      </c>
      <c r="B1" s="481"/>
      <c r="C1" s="481"/>
      <c r="D1" s="481"/>
      <c r="E1" s="481"/>
    </row>
    <row r="2" spans="1:12" x14ac:dyDescent="0.2">
      <c r="A2" s="482" t="s">
        <v>75</v>
      </c>
      <c r="B2" s="482"/>
      <c r="C2" s="482"/>
      <c r="D2" s="482"/>
      <c r="E2" s="482"/>
    </row>
    <row r="3" spans="1:12" x14ac:dyDescent="0.2">
      <c r="A3" s="483"/>
      <c r="B3" s="483"/>
      <c r="C3" s="483"/>
      <c r="D3" s="483"/>
      <c r="E3" s="483"/>
    </row>
    <row r="4" spans="1:12" ht="15.75" thickBot="1" x14ac:dyDescent="0.25">
      <c r="A4" s="488" t="s">
        <v>76</v>
      </c>
      <c r="B4" s="488"/>
      <c r="C4" s="488"/>
      <c r="D4" s="488"/>
      <c r="E4" s="488"/>
    </row>
    <row r="5" spans="1:12" ht="55.15" customHeight="1" x14ac:dyDescent="0.2">
      <c r="A5" s="489" t="s">
        <v>77</v>
      </c>
      <c r="B5" s="491" t="s">
        <v>78</v>
      </c>
      <c r="C5" s="112" t="s">
        <v>79</v>
      </c>
      <c r="D5" s="113" t="s">
        <v>80</v>
      </c>
      <c r="E5" s="114" t="s">
        <v>81</v>
      </c>
      <c r="G5" s="112" t="s">
        <v>182</v>
      </c>
      <c r="H5" s="113" t="s">
        <v>67</v>
      </c>
      <c r="I5" s="114" t="s">
        <v>184</v>
      </c>
      <c r="J5" s="112" t="s">
        <v>183</v>
      </c>
      <c r="K5" s="113" t="s">
        <v>138</v>
      </c>
      <c r="L5" s="114" t="s">
        <v>185</v>
      </c>
    </row>
    <row r="6" spans="1:12" ht="15.75" thickBot="1" x14ac:dyDescent="0.25">
      <c r="A6" s="490"/>
      <c r="B6" s="492"/>
      <c r="C6" s="115" t="s">
        <v>82</v>
      </c>
      <c r="D6" s="116" t="s">
        <v>82</v>
      </c>
      <c r="E6" s="117" t="s">
        <v>82</v>
      </c>
      <c r="G6" s="118" t="s">
        <v>82</v>
      </c>
      <c r="H6" s="119" t="s">
        <v>82</v>
      </c>
      <c r="I6" s="120" t="s">
        <v>82</v>
      </c>
      <c r="J6" s="118" t="s">
        <v>82</v>
      </c>
      <c r="K6" s="119" t="s">
        <v>82</v>
      </c>
      <c r="L6" s="120" t="s">
        <v>82</v>
      </c>
    </row>
    <row r="7" spans="1:12" ht="13.5" thickBot="1" x14ac:dyDescent="0.25">
      <c r="A7" s="121" t="s">
        <v>83</v>
      </c>
      <c r="B7" s="121" t="s">
        <v>84</v>
      </c>
      <c r="C7" s="121" t="s">
        <v>85</v>
      </c>
      <c r="D7" s="121" t="s">
        <v>86</v>
      </c>
      <c r="E7" s="121" t="s">
        <v>87</v>
      </c>
      <c r="G7" s="122">
        <f>E7+1</f>
        <v>6</v>
      </c>
      <c r="H7" s="122">
        <f>G7+1</f>
        <v>7</v>
      </c>
      <c r="I7" s="122">
        <f>H7+1</f>
        <v>8</v>
      </c>
      <c r="J7" s="122">
        <f>I7+1</f>
        <v>9</v>
      </c>
      <c r="K7" s="122">
        <f>J7+1</f>
        <v>10</v>
      </c>
      <c r="L7" s="122">
        <f>K7+1</f>
        <v>11</v>
      </c>
    </row>
    <row r="8" spans="1:12" ht="15" x14ac:dyDescent="0.2">
      <c r="A8" s="493" t="s">
        <v>88</v>
      </c>
      <c r="B8" s="494"/>
      <c r="C8" s="494"/>
      <c r="D8" s="494"/>
      <c r="E8" s="495"/>
    </row>
    <row r="9" spans="1:12" ht="15" x14ac:dyDescent="0.25">
      <c r="A9" s="199" t="s">
        <v>549</v>
      </c>
      <c r="B9" s="200" t="s">
        <v>558</v>
      </c>
      <c r="C9" s="103">
        <f t="shared" ref="C9" si="0">G9+J9</f>
        <v>0</v>
      </c>
      <c r="D9" s="103">
        <f t="shared" ref="D9" si="1">H9+K9</f>
        <v>0</v>
      </c>
      <c r="E9" s="312">
        <f>C9+D9</f>
        <v>0</v>
      </c>
      <c r="F9" s="60"/>
      <c r="G9" s="196">
        <v>0</v>
      </c>
      <c r="H9" s="196">
        <v>0</v>
      </c>
      <c r="I9" s="197">
        <f>G9+H9</f>
        <v>0</v>
      </c>
      <c r="J9" s="196">
        <v>0</v>
      </c>
      <c r="K9" s="196">
        <v>0</v>
      </c>
      <c r="L9" s="197">
        <f>J9+K9</f>
        <v>0</v>
      </c>
    </row>
    <row r="10" spans="1:12" s="60" customFormat="1" ht="15" x14ac:dyDescent="0.25">
      <c r="A10" s="199" t="s">
        <v>559</v>
      </c>
      <c r="B10" s="200" t="s">
        <v>89</v>
      </c>
      <c r="C10" s="103">
        <f t="shared" ref="C10:D13" si="2">G10+J10</f>
        <v>0</v>
      </c>
      <c r="D10" s="103">
        <f t="shared" si="2"/>
        <v>0</v>
      </c>
      <c r="E10" s="312">
        <f>C10+D10</f>
        <v>0</v>
      </c>
      <c r="G10" s="196">
        <v>0</v>
      </c>
      <c r="H10" s="196">
        <v>0</v>
      </c>
      <c r="I10" s="197">
        <f>G10+H10</f>
        <v>0</v>
      </c>
      <c r="J10" s="196">
        <v>0</v>
      </c>
      <c r="K10" s="196">
        <v>0</v>
      </c>
      <c r="L10" s="197">
        <f>J10+K10</f>
        <v>0</v>
      </c>
    </row>
    <row r="11" spans="1:12" s="60" customFormat="1" ht="15" x14ac:dyDescent="0.25">
      <c r="A11" s="199" t="s">
        <v>10</v>
      </c>
      <c r="B11" s="200" t="s">
        <v>11</v>
      </c>
      <c r="C11" s="103">
        <f t="shared" si="2"/>
        <v>0</v>
      </c>
      <c r="D11" s="103">
        <f t="shared" si="2"/>
        <v>0</v>
      </c>
      <c r="E11" s="312">
        <f t="shared" ref="E11:E13" si="3">C11+D11</f>
        <v>0</v>
      </c>
      <c r="G11" s="196">
        <v>0</v>
      </c>
      <c r="H11" s="196">
        <v>0</v>
      </c>
      <c r="I11" s="197">
        <f t="shared" ref="I11:I13" si="4">G11+H11</f>
        <v>0</v>
      </c>
      <c r="J11" s="196">
        <v>0</v>
      </c>
      <c r="K11" s="196">
        <v>0</v>
      </c>
      <c r="L11" s="197">
        <f t="shared" ref="L11:L13" si="5">J11+K11</f>
        <v>0</v>
      </c>
    </row>
    <row r="12" spans="1:12" s="60" customFormat="1" ht="26.25" x14ac:dyDescent="0.25">
      <c r="A12" s="199" t="s">
        <v>90</v>
      </c>
      <c r="B12" s="204" t="s">
        <v>91</v>
      </c>
      <c r="C12" s="103">
        <f t="shared" si="2"/>
        <v>0</v>
      </c>
      <c r="D12" s="103">
        <f t="shared" si="2"/>
        <v>0</v>
      </c>
      <c r="E12" s="312">
        <f t="shared" si="3"/>
        <v>0</v>
      </c>
      <c r="G12" s="196">
        <v>0</v>
      </c>
      <c r="H12" s="196">
        <v>0</v>
      </c>
      <c r="I12" s="197">
        <f t="shared" si="4"/>
        <v>0</v>
      </c>
      <c r="J12" s="196">
        <v>0</v>
      </c>
      <c r="K12" s="196">
        <v>0</v>
      </c>
      <c r="L12" s="197">
        <f t="shared" si="5"/>
        <v>0</v>
      </c>
    </row>
    <row r="13" spans="1:12" s="60" customFormat="1" ht="13.15" customHeight="1" thickBot="1" x14ac:dyDescent="0.3">
      <c r="A13" s="310" t="s">
        <v>92</v>
      </c>
      <c r="B13" s="311" t="s">
        <v>93</v>
      </c>
      <c r="C13" s="280">
        <f t="shared" si="2"/>
        <v>0</v>
      </c>
      <c r="D13" s="280">
        <f t="shared" si="2"/>
        <v>0</v>
      </c>
      <c r="E13" s="296">
        <f t="shared" si="3"/>
        <v>0</v>
      </c>
      <c r="G13" s="196">
        <v>0</v>
      </c>
      <c r="H13" s="196">
        <v>0</v>
      </c>
      <c r="I13" s="197">
        <f t="shared" si="4"/>
        <v>0</v>
      </c>
      <c r="J13" s="196">
        <v>0</v>
      </c>
      <c r="K13" s="196">
        <v>0</v>
      </c>
      <c r="L13" s="197">
        <f t="shared" si="5"/>
        <v>0</v>
      </c>
    </row>
    <row r="14" spans="1:12" ht="16.5" thickTop="1" thickBot="1" x14ac:dyDescent="0.3">
      <c r="A14" s="496" t="s">
        <v>94</v>
      </c>
      <c r="B14" s="497"/>
      <c r="C14" s="127">
        <f>SUM(C10:C13)</f>
        <v>0</v>
      </c>
      <c r="D14" s="127">
        <f t="shared" ref="D14:E14" si="6">SUM(D10:D13)</f>
        <v>0</v>
      </c>
      <c r="E14" s="128">
        <f t="shared" si="6"/>
        <v>0</v>
      </c>
      <c r="G14" s="127">
        <f>SUM(G10:G13)</f>
        <v>0</v>
      </c>
      <c r="H14" s="127">
        <f t="shared" ref="H14:L14" si="7">SUM(H10:H13)</f>
        <v>0</v>
      </c>
      <c r="I14" s="127">
        <f t="shared" si="7"/>
        <v>0</v>
      </c>
      <c r="J14" s="127">
        <f t="shared" si="7"/>
        <v>0</v>
      </c>
      <c r="K14" s="127">
        <f t="shared" si="7"/>
        <v>0</v>
      </c>
      <c r="L14" s="127">
        <f t="shared" si="7"/>
        <v>0</v>
      </c>
    </row>
    <row r="15" spans="1:12" ht="16.5" customHeight="1" thickBot="1" x14ac:dyDescent="0.25">
      <c r="A15" s="498" t="s">
        <v>95</v>
      </c>
      <c r="B15" s="485"/>
      <c r="C15" s="485"/>
      <c r="D15" s="485"/>
      <c r="E15" s="499"/>
      <c r="G15" s="129"/>
      <c r="H15" s="129"/>
      <c r="I15" s="129"/>
      <c r="J15" s="129"/>
      <c r="K15" s="129"/>
      <c r="L15" s="129"/>
    </row>
    <row r="16" spans="1:12" ht="34.5" customHeight="1" thickTop="1" thickBot="1" x14ac:dyDescent="0.3">
      <c r="A16" s="282" t="s">
        <v>13</v>
      </c>
      <c r="B16" s="283" t="s">
        <v>151</v>
      </c>
      <c r="C16" s="280">
        <f>G16+J16</f>
        <v>0</v>
      </c>
      <c r="D16" s="280">
        <f>H16+K16</f>
        <v>0</v>
      </c>
      <c r="E16" s="281">
        <f t="shared" ref="E16" si="8">C16+D16</f>
        <v>0</v>
      </c>
      <c r="G16" s="196">
        <v>0</v>
      </c>
      <c r="H16" s="196">
        <v>0</v>
      </c>
      <c r="I16" s="197">
        <f t="shared" ref="I16" si="9">G16+H16</f>
        <v>0</v>
      </c>
      <c r="J16" s="196">
        <v>0</v>
      </c>
      <c r="K16" s="196">
        <v>0</v>
      </c>
      <c r="L16" s="197">
        <f t="shared" ref="L16" si="10">J16+K16</f>
        <v>0</v>
      </c>
    </row>
    <row r="17" spans="1:12" ht="15" customHeight="1" thickTop="1" thickBot="1" x14ac:dyDescent="0.3">
      <c r="A17" s="500" t="s">
        <v>96</v>
      </c>
      <c r="B17" s="501"/>
      <c r="C17" s="131">
        <f>SUM(C16:C16)</f>
        <v>0</v>
      </c>
      <c r="D17" s="131">
        <f>SUM(D16:D16)</f>
        <v>0</v>
      </c>
      <c r="E17" s="132">
        <f>SUM(E16:E16)</f>
        <v>0</v>
      </c>
      <c r="G17" s="127">
        <f t="shared" ref="G17:L17" si="11">SUM(G16:G16)</f>
        <v>0</v>
      </c>
      <c r="H17" s="127">
        <f t="shared" si="11"/>
        <v>0</v>
      </c>
      <c r="I17" s="127">
        <f t="shared" si="11"/>
        <v>0</v>
      </c>
      <c r="J17" s="127">
        <f t="shared" si="11"/>
        <v>0</v>
      </c>
      <c r="K17" s="127">
        <f t="shared" si="11"/>
        <v>0</v>
      </c>
      <c r="L17" s="127">
        <f t="shared" si="11"/>
        <v>0</v>
      </c>
    </row>
    <row r="18" spans="1:12" ht="15" x14ac:dyDescent="0.2">
      <c r="A18" s="502" t="s">
        <v>413</v>
      </c>
      <c r="B18" s="494"/>
      <c r="C18" s="494"/>
      <c r="D18" s="494"/>
      <c r="E18" s="495"/>
      <c r="G18" s="129"/>
      <c r="H18" s="129"/>
      <c r="I18" s="129"/>
      <c r="J18" s="129"/>
      <c r="K18" s="129"/>
      <c r="L18" s="129"/>
    </row>
    <row r="19" spans="1:12" s="60" customFormat="1" ht="15.75" thickBot="1" x14ac:dyDescent="0.3">
      <c r="A19" s="285" t="s">
        <v>195</v>
      </c>
      <c r="B19" s="290" t="s">
        <v>97</v>
      </c>
      <c r="C19" s="284">
        <f>SUM(C20:C22)</f>
        <v>0</v>
      </c>
      <c r="D19" s="284">
        <f t="shared" ref="D19:E19" si="12">SUM(D20:D22)</f>
        <v>0</v>
      </c>
      <c r="E19" s="202">
        <f t="shared" si="12"/>
        <v>0</v>
      </c>
      <c r="G19" s="308">
        <f>G20+G21+G22</f>
        <v>0</v>
      </c>
      <c r="H19" s="308">
        <f>H20+H21+H22</f>
        <v>0</v>
      </c>
      <c r="I19" s="309">
        <f>G19+H19</f>
        <v>0</v>
      </c>
      <c r="J19" s="308">
        <f>J20+J21+J22</f>
        <v>0</v>
      </c>
      <c r="K19" s="308">
        <f>K20+K21+K22</f>
        <v>0</v>
      </c>
      <c r="L19" s="309">
        <f>J19+K19</f>
        <v>0</v>
      </c>
    </row>
    <row r="20" spans="1:12" s="60" customFormat="1" ht="15.75" thickTop="1" x14ac:dyDescent="0.25">
      <c r="A20" s="286" t="s">
        <v>415</v>
      </c>
      <c r="B20" s="313" t="s">
        <v>186</v>
      </c>
      <c r="C20" s="314">
        <f t="shared" ref="C20:D23" si="13">G20+J20</f>
        <v>0</v>
      </c>
      <c r="D20" s="315">
        <f t="shared" si="13"/>
        <v>0</v>
      </c>
      <c r="E20" s="316">
        <f t="shared" ref="E20:E23" si="14">C20+D20</f>
        <v>0</v>
      </c>
      <c r="G20" s="297">
        <v>0</v>
      </c>
      <c r="H20" s="297">
        <v>0</v>
      </c>
      <c r="I20" s="298">
        <f t="shared" ref="I20:I22" si="15">G20+H20</f>
        <v>0</v>
      </c>
      <c r="J20" s="297">
        <v>0</v>
      </c>
      <c r="K20" s="297">
        <v>0</v>
      </c>
      <c r="L20" s="298">
        <f t="shared" ref="L20:L22" si="16">J20+K20</f>
        <v>0</v>
      </c>
    </row>
    <row r="21" spans="1:12" s="60" customFormat="1" ht="15" x14ac:dyDescent="0.25">
      <c r="A21" s="199" t="s">
        <v>416</v>
      </c>
      <c r="B21" s="200" t="s">
        <v>197</v>
      </c>
      <c r="C21" s="103">
        <f t="shared" si="13"/>
        <v>0</v>
      </c>
      <c r="D21" s="103">
        <f t="shared" si="13"/>
        <v>0</v>
      </c>
      <c r="E21" s="312">
        <f t="shared" si="14"/>
        <v>0</v>
      </c>
      <c r="G21" s="196">
        <v>0</v>
      </c>
      <c r="H21" s="196">
        <v>0</v>
      </c>
      <c r="I21" s="197">
        <f t="shared" si="15"/>
        <v>0</v>
      </c>
      <c r="J21" s="196">
        <v>0</v>
      </c>
      <c r="K21" s="196">
        <v>0</v>
      </c>
      <c r="L21" s="197">
        <f t="shared" si="16"/>
        <v>0</v>
      </c>
    </row>
    <row r="22" spans="1:12" s="60" customFormat="1" ht="15.75" thickBot="1" x14ac:dyDescent="0.3">
      <c r="A22" s="206" t="s">
        <v>417</v>
      </c>
      <c r="B22" s="311" t="s">
        <v>152</v>
      </c>
      <c r="C22" s="280">
        <f t="shared" si="13"/>
        <v>0</v>
      </c>
      <c r="D22" s="280">
        <f t="shared" si="13"/>
        <v>0</v>
      </c>
      <c r="E22" s="296">
        <f t="shared" si="14"/>
        <v>0</v>
      </c>
      <c r="G22" s="303">
        <v>0</v>
      </c>
      <c r="H22" s="303">
        <v>0</v>
      </c>
      <c r="I22" s="304">
        <f t="shared" si="15"/>
        <v>0</v>
      </c>
      <c r="J22" s="303">
        <v>0</v>
      </c>
      <c r="K22" s="303">
        <v>0</v>
      </c>
      <c r="L22" s="304">
        <f t="shared" si="16"/>
        <v>0</v>
      </c>
    </row>
    <row r="23" spans="1:12" s="60" customFormat="1" ht="27.75" thickTop="1" thickBot="1" x14ac:dyDescent="0.3">
      <c r="A23" s="318" t="s">
        <v>418</v>
      </c>
      <c r="B23" s="291" t="s">
        <v>198</v>
      </c>
      <c r="C23" s="292">
        <f t="shared" si="13"/>
        <v>0</v>
      </c>
      <c r="D23" s="292">
        <f t="shared" si="13"/>
        <v>0</v>
      </c>
      <c r="E23" s="293">
        <f t="shared" si="14"/>
        <v>0</v>
      </c>
      <c r="F23" s="262"/>
      <c r="G23" s="305">
        <v>0</v>
      </c>
      <c r="H23" s="306">
        <v>0</v>
      </c>
      <c r="I23" s="300">
        <f>G23+H23</f>
        <v>0</v>
      </c>
      <c r="J23" s="306">
        <v>0</v>
      </c>
      <c r="K23" s="306">
        <v>0</v>
      </c>
      <c r="L23" s="307">
        <f>J23+K23</f>
        <v>0</v>
      </c>
    </row>
    <row r="24" spans="1:12" s="60" customFormat="1" ht="16.5" thickTop="1" thickBot="1" x14ac:dyDescent="0.3">
      <c r="A24" s="318" t="s">
        <v>378</v>
      </c>
      <c r="B24" s="295" t="s">
        <v>422</v>
      </c>
      <c r="C24" s="292">
        <f t="shared" ref="C24" si="17">G24+J24</f>
        <v>0</v>
      </c>
      <c r="D24" s="292">
        <f t="shared" ref="D24" si="18">H24+K24</f>
        <v>0</v>
      </c>
      <c r="E24" s="293">
        <f t="shared" ref="E24" si="19">C24+D24</f>
        <v>0</v>
      </c>
      <c r="F24" s="262"/>
      <c r="G24" s="301">
        <v>0</v>
      </c>
      <c r="H24" s="301">
        <v>0</v>
      </c>
      <c r="I24" s="302">
        <f>G24+H24</f>
        <v>0</v>
      </c>
      <c r="J24" s="301">
        <v>0</v>
      </c>
      <c r="K24" s="301">
        <v>0</v>
      </c>
      <c r="L24" s="302">
        <f>J24+K24</f>
        <v>0</v>
      </c>
    </row>
    <row r="25" spans="1:12" s="60" customFormat="1" ht="16.5" thickTop="1" thickBot="1" x14ac:dyDescent="0.3">
      <c r="A25" s="318" t="s">
        <v>521</v>
      </c>
      <c r="B25" s="295" t="s">
        <v>522</v>
      </c>
      <c r="C25" s="292">
        <f t="shared" ref="C25" si="20">G25+J25</f>
        <v>0</v>
      </c>
      <c r="D25" s="292">
        <f t="shared" ref="D25" si="21">H25+K25</f>
        <v>0</v>
      </c>
      <c r="E25" s="293">
        <f t="shared" ref="E25" si="22">C25+D25</f>
        <v>0</v>
      </c>
      <c r="F25" s="262"/>
      <c r="G25" s="301">
        <v>0</v>
      </c>
      <c r="H25" s="301">
        <v>0</v>
      </c>
      <c r="I25" s="302">
        <f>G25+H25</f>
        <v>0</v>
      </c>
      <c r="J25" s="301">
        <v>0</v>
      </c>
      <c r="K25" s="301">
        <v>0</v>
      </c>
      <c r="L25" s="302">
        <f>J25+K25</f>
        <v>0</v>
      </c>
    </row>
    <row r="26" spans="1:12" s="60" customFormat="1" ht="16.5" thickTop="1" thickBot="1" x14ac:dyDescent="0.3">
      <c r="A26" s="319" t="s">
        <v>424</v>
      </c>
      <c r="B26" s="295" t="s">
        <v>98</v>
      </c>
      <c r="C26" s="287">
        <f>SUM(C27:C30)</f>
        <v>0</v>
      </c>
      <c r="D26" s="288">
        <f>SUM(D27:D30)</f>
        <v>0</v>
      </c>
      <c r="E26" s="203">
        <f>SUM(E27:E30)</f>
        <v>0</v>
      </c>
      <c r="G26" s="300">
        <f t="shared" ref="G26:L26" si="23">SUM(G27:G30)</f>
        <v>0</v>
      </c>
      <c r="H26" s="300">
        <f t="shared" si="23"/>
        <v>0</v>
      </c>
      <c r="I26" s="300">
        <f t="shared" si="23"/>
        <v>0</v>
      </c>
      <c r="J26" s="300">
        <f t="shared" si="23"/>
        <v>0</v>
      </c>
      <c r="K26" s="300">
        <f t="shared" si="23"/>
        <v>0</v>
      </c>
      <c r="L26" s="300">
        <f t="shared" si="23"/>
        <v>0</v>
      </c>
    </row>
    <row r="27" spans="1:12" s="60" customFormat="1" ht="42" customHeight="1" thickTop="1" x14ac:dyDescent="0.25">
      <c r="A27" s="199" t="s">
        <v>425</v>
      </c>
      <c r="B27" s="205" t="s">
        <v>187</v>
      </c>
      <c r="C27" s="314">
        <f t="shared" ref="C27:D31" si="24">G27+J27</f>
        <v>0</v>
      </c>
      <c r="D27" s="314">
        <f t="shared" si="24"/>
        <v>0</v>
      </c>
      <c r="E27" s="317">
        <f t="shared" ref="E27:E31" si="25">C27+D27</f>
        <v>0</v>
      </c>
      <c r="G27" s="297">
        <v>0</v>
      </c>
      <c r="H27" s="297">
        <v>0</v>
      </c>
      <c r="I27" s="298">
        <f t="shared" ref="I27:I28" si="26">G27+H27</f>
        <v>0</v>
      </c>
      <c r="J27" s="297">
        <v>0</v>
      </c>
      <c r="K27" s="297">
        <v>0</v>
      </c>
      <c r="L27" s="298">
        <f t="shared" ref="L27:L28" si="27">J27+K27</f>
        <v>0</v>
      </c>
    </row>
    <row r="28" spans="1:12" s="60" customFormat="1" ht="26.25" x14ac:dyDescent="0.25">
      <c r="A28" s="199" t="s">
        <v>426</v>
      </c>
      <c r="B28" s="204" t="s">
        <v>199</v>
      </c>
      <c r="C28" s="103">
        <f t="shared" si="24"/>
        <v>0</v>
      </c>
      <c r="D28" s="103">
        <f t="shared" si="24"/>
        <v>0</v>
      </c>
      <c r="E28" s="312">
        <f t="shared" si="25"/>
        <v>0</v>
      </c>
      <c r="G28" s="196">
        <v>0</v>
      </c>
      <c r="H28" s="196">
        <v>0</v>
      </c>
      <c r="I28" s="197">
        <f t="shared" si="26"/>
        <v>0</v>
      </c>
      <c r="J28" s="196">
        <v>0</v>
      </c>
      <c r="K28" s="196">
        <v>0</v>
      </c>
      <c r="L28" s="197">
        <f t="shared" si="27"/>
        <v>0</v>
      </c>
    </row>
    <row r="29" spans="1:12" s="60" customFormat="1" ht="26.25" x14ac:dyDescent="0.25">
      <c r="A29" s="199" t="s">
        <v>428</v>
      </c>
      <c r="B29" s="204" t="s">
        <v>200</v>
      </c>
      <c r="C29" s="103">
        <f t="shared" si="24"/>
        <v>0</v>
      </c>
      <c r="D29" s="103">
        <f t="shared" si="24"/>
        <v>0</v>
      </c>
      <c r="E29" s="197">
        <f t="shared" si="25"/>
        <v>0</v>
      </c>
      <c r="G29" s="196">
        <v>0</v>
      </c>
      <c r="H29" s="196">
        <v>0</v>
      </c>
      <c r="I29" s="197">
        <f>G29+H29</f>
        <v>0</v>
      </c>
      <c r="J29" s="196">
        <v>0</v>
      </c>
      <c r="K29" s="196">
        <v>0</v>
      </c>
      <c r="L29" s="197">
        <f>J29+K29</f>
        <v>0</v>
      </c>
    </row>
    <row r="30" spans="1:12" s="60" customFormat="1" ht="15.75" thickBot="1" x14ac:dyDescent="0.3">
      <c r="A30" s="194" t="s">
        <v>429</v>
      </c>
      <c r="B30" s="289" t="s">
        <v>188</v>
      </c>
      <c r="C30" s="280">
        <f t="shared" si="24"/>
        <v>0</v>
      </c>
      <c r="D30" s="280">
        <f t="shared" si="24"/>
        <v>0</v>
      </c>
      <c r="E30" s="296">
        <f t="shared" si="25"/>
        <v>0</v>
      </c>
      <c r="G30" s="332">
        <v>0</v>
      </c>
      <c r="H30" s="332">
        <v>0</v>
      </c>
      <c r="I30" s="333">
        <f t="shared" ref="I30" si="28">G30+H30</f>
        <v>0</v>
      </c>
      <c r="J30" s="332">
        <v>0</v>
      </c>
      <c r="K30" s="332">
        <v>0</v>
      </c>
      <c r="L30" s="333">
        <f t="shared" ref="L30" si="29">J30+K30</f>
        <v>0</v>
      </c>
    </row>
    <row r="31" spans="1:12" s="60" customFormat="1" ht="16.5" thickTop="1" thickBot="1" x14ac:dyDescent="0.3">
      <c r="A31" s="318" t="s">
        <v>432</v>
      </c>
      <c r="B31" s="262" t="s">
        <v>433</v>
      </c>
      <c r="C31" s="292">
        <f t="shared" si="24"/>
        <v>0</v>
      </c>
      <c r="D31" s="292">
        <f t="shared" si="24"/>
        <v>0</v>
      </c>
      <c r="E31" s="293">
        <f t="shared" si="25"/>
        <v>0</v>
      </c>
      <c r="F31" s="262"/>
      <c r="G31" s="301">
        <v>0</v>
      </c>
      <c r="H31" s="301">
        <v>0</v>
      </c>
      <c r="I31" s="302">
        <f>G31+H31</f>
        <v>0</v>
      </c>
      <c r="J31" s="301">
        <v>0</v>
      </c>
      <c r="K31" s="301">
        <v>0</v>
      </c>
      <c r="L31" s="302">
        <f>J31+K31</f>
        <v>0</v>
      </c>
    </row>
    <row r="32" spans="1:12" s="60" customFormat="1" ht="16.5" thickTop="1" thickBot="1" x14ac:dyDescent="0.3">
      <c r="A32" s="318" t="s">
        <v>436</v>
      </c>
      <c r="B32" s="291" t="s">
        <v>99</v>
      </c>
      <c r="C32" s="287">
        <f>SUM(C33:C35)</f>
        <v>0</v>
      </c>
      <c r="D32" s="287">
        <f>SUM(D33:D35)</f>
        <v>0</v>
      </c>
      <c r="E32" s="287">
        <f>SUM(E33:E35)</f>
        <v>0</v>
      </c>
      <c r="F32" s="299"/>
      <c r="G32" s="287">
        <f t="shared" ref="G32:L32" si="30">SUM(G33:G35)</f>
        <v>0</v>
      </c>
      <c r="H32" s="287">
        <f t="shared" si="30"/>
        <v>0</v>
      </c>
      <c r="I32" s="287">
        <f t="shared" si="30"/>
        <v>0</v>
      </c>
      <c r="J32" s="287">
        <f t="shared" si="30"/>
        <v>0</v>
      </c>
      <c r="K32" s="287">
        <f t="shared" si="30"/>
        <v>0</v>
      </c>
      <c r="L32" s="287">
        <f t="shared" si="30"/>
        <v>0</v>
      </c>
    </row>
    <row r="33" spans="1:12" s="60" customFormat="1" ht="2.25" hidden="1" customHeight="1" thickTop="1" x14ac:dyDescent="0.25">
      <c r="A33" s="206" t="s">
        <v>547</v>
      </c>
      <c r="B33" s="204"/>
      <c r="C33" s="314">
        <f t="shared" ref="C33:C34" si="31">G33+J33</f>
        <v>0</v>
      </c>
      <c r="D33" s="314">
        <f t="shared" ref="D33:D34" si="32">H33+K33</f>
        <v>0</v>
      </c>
      <c r="E33" s="317">
        <f t="shared" ref="E33:E34" si="33">C33+D33</f>
        <v>0</v>
      </c>
      <c r="G33" s="297">
        <v>0</v>
      </c>
      <c r="H33" s="297">
        <v>0</v>
      </c>
      <c r="I33" s="298">
        <f t="shared" ref="I33:I34" si="34">G33+H33</f>
        <v>0</v>
      </c>
      <c r="J33" s="297">
        <v>0</v>
      </c>
      <c r="K33" s="297">
        <v>0</v>
      </c>
      <c r="L33" s="298">
        <f t="shared" ref="L33:L34" si="35">J33+K33</f>
        <v>0</v>
      </c>
    </row>
    <row r="34" spans="1:12" s="60" customFormat="1" ht="28.5" customHeight="1" thickTop="1" x14ac:dyDescent="0.25">
      <c r="A34" s="206" t="s">
        <v>438</v>
      </c>
      <c r="B34" s="207" t="s">
        <v>437</v>
      </c>
      <c r="C34" s="103">
        <f t="shared" si="31"/>
        <v>0</v>
      </c>
      <c r="D34" s="103">
        <f t="shared" si="32"/>
        <v>0</v>
      </c>
      <c r="E34" s="197">
        <f t="shared" si="33"/>
        <v>0</v>
      </c>
      <c r="G34" s="196">
        <v>0</v>
      </c>
      <c r="H34" s="196">
        <v>0</v>
      </c>
      <c r="I34" s="197">
        <f t="shared" si="34"/>
        <v>0</v>
      </c>
      <c r="J34" s="196">
        <v>0</v>
      </c>
      <c r="K34" s="196">
        <v>0</v>
      </c>
      <c r="L34" s="197">
        <f t="shared" si="35"/>
        <v>0</v>
      </c>
    </row>
    <row r="35" spans="1:12" s="60" customFormat="1" ht="76.5" customHeight="1" thickBot="1" x14ac:dyDescent="0.3">
      <c r="A35" s="206" t="s">
        <v>503</v>
      </c>
      <c r="B35" s="207" t="s">
        <v>548</v>
      </c>
      <c r="C35" s="59">
        <f t="shared" ref="C35:D35" si="36">G35+J35</f>
        <v>0</v>
      </c>
      <c r="D35" s="59">
        <f t="shared" si="36"/>
        <v>0</v>
      </c>
      <c r="E35" s="333">
        <f t="shared" ref="E35" si="37">C35+D35</f>
        <v>0</v>
      </c>
      <c r="G35" s="380">
        <v>0</v>
      </c>
      <c r="H35" s="380">
        <v>0</v>
      </c>
      <c r="I35" s="304">
        <f t="shared" ref="I35" si="38">G35+H35</f>
        <v>0</v>
      </c>
      <c r="J35" s="303">
        <v>0</v>
      </c>
      <c r="K35" s="303">
        <v>0</v>
      </c>
      <c r="L35" s="304">
        <f t="shared" ref="L35" si="39">J35+K35</f>
        <v>0</v>
      </c>
    </row>
    <row r="36" spans="1:12" ht="16.5" thickTop="1" thickBot="1" x14ac:dyDescent="0.3">
      <c r="A36" s="318" t="s">
        <v>439</v>
      </c>
      <c r="B36" s="291" t="s">
        <v>100</v>
      </c>
      <c r="C36" s="331">
        <f>C37+C40</f>
        <v>0</v>
      </c>
      <c r="D36" s="331">
        <f t="shared" ref="D36:E36" si="40">D37+D40</f>
        <v>0</v>
      </c>
      <c r="E36" s="375">
        <f t="shared" si="40"/>
        <v>0</v>
      </c>
      <c r="G36" s="376">
        <f>G37+G40</f>
        <v>0</v>
      </c>
      <c r="H36" s="323">
        <f t="shared" ref="H36:I36" si="41">H37+H40</f>
        <v>0</v>
      </c>
      <c r="I36" s="323">
        <f t="shared" si="41"/>
        <v>0</v>
      </c>
      <c r="J36" s="323">
        <f>J37+J40</f>
        <v>0</v>
      </c>
      <c r="K36" s="323">
        <f t="shared" ref="K36" si="42">K37+K40</f>
        <v>0</v>
      </c>
      <c r="L36" s="377">
        <f t="shared" ref="L36" si="43">L37+L40</f>
        <v>0</v>
      </c>
    </row>
    <row r="37" spans="1:12" ht="15.75" thickTop="1" x14ac:dyDescent="0.25">
      <c r="A37" s="137" t="s">
        <v>441</v>
      </c>
      <c r="B37" s="320" t="s">
        <v>189</v>
      </c>
      <c r="C37" s="324">
        <f>C38+C39</f>
        <v>0</v>
      </c>
      <c r="D37" s="324">
        <f t="shared" ref="D37:E37" si="44">D38+D39</f>
        <v>0</v>
      </c>
      <c r="E37" s="325">
        <f t="shared" si="44"/>
        <v>0</v>
      </c>
      <c r="G37" s="322">
        <f>G38+G39</f>
        <v>0</v>
      </c>
      <c r="H37" s="322">
        <f t="shared" ref="H37:I37" si="45">H38+H39</f>
        <v>0</v>
      </c>
      <c r="I37" s="322">
        <f t="shared" si="45"/>
        <v>0</v>
      </c>
      <c r="J37" s="322">
        <f>J38+J39</f>
        <v>0</v>
      </c>
      <c r="K37" s="322">
        <f t="shared" ref="K37" si="46">K38+K39</f>
        <v>0</v>
      </c>
      <c r="L37" s="322">
        <f t="shared" ref="L37" si="47">L38+L39</f>
        <v>0</v>
      </c>
    </row>
    <row r="38" spans="1:12" ht="27.75" customHeight="1" x14ac:dyDescent="0.25">
      <c r="A38" s="130" t="s">
        <v>442</v>
      </c>
      <c r="B38" s="135" t="s">
        <v>443</v>
      </c>
      <c r="C38" s="103">
        <f t="shared" ref="C38:D40" si="48">G38+J38</f>
        <v>0</v>
      </c>
      <c r="D38" s="103">
        <f t="shared" si="48"/>
        <v>0</v>
      </c>
      <c r="E38" s="125">
        <f t="shared" ref="E38:E40" si="49">C38+D38</f>
        <v>0</v>
      </c>
      <c r="G38" s="196">
        <v>0</v>
      </c>
      <c r="H38" s="196">
        <v>0</v>
      </c>
      <c r="I38" s="125">
        <f t="shared" ref="I38:I39" si="50">G38+H38</f>
        <v>0</v>
      </c>
      <c r="J38" s="196">
        <v>0</v>
      </c>
      <c r="K38" s="196">
        <v>0</v>
      </c>
      <c r="L38" s="125">
        <f t="shared" ref="L38:L39" si="51">J38+K38</f>
        <v>0</v>
      </c>
    </row>
    <row r="39" spans="1:12" ht="69" customHeight="1" x14ac:dyDescent="0.25">
      <c r="A39" s="130" t="s">
        <v>444</v>
      </c>
      <c r="B39" s="138" t="s">
        <v>445</v>
      </c>
      <c r="C39" s="103">
        <f t="shared" si="48"/>
        <v>0</v>
      </c>
      <c r="D39" s="103">
        <f t="shared" si="48"/>
        <v>0</v>
      </c>
      <c r="E39" s="326">
        <f t="shared" si="49"/>
        <v>0</v>
      </c>
      <c r="G39" s="196">
        <v>0</v>
      </c>
      <c r="H39" s="196">
        <v>0</v>
      </c>
      <c r="I39" s="125">
        <f t="shared" si="50"/>
        <v>0</v>
      </c>
      <c r="J39" s="196">
        <v>0</v>
      </c>
      <c r="K39" s="196">
        <v>0</v>
      </c>
      <c r="L39" s="125">
        <f t="shared" si="51"/>
        <v>0</v>
      </c>
    </row>
    <row r="40" spans="1:12" ht="15.75" thickBot="1" x14ac:dyDescent="0.3">
      <c r="A40" s="123" t="s">
        <v>446</v>
      </c>
      <c r="B40" s="136" t="s">
        <v>153</v>
      </c>
      <c r="C40" s="280">
        <f t="shared" si="48"/>
        <v>0</v>
      </c>
      <c r="D40" s="280">
        <f t="shared" si="48"/>
        <v>0</v>
      </c>
      <c r="E40" s="281">
        <f t="shared" si="49"/>
        <v>0</v>
      </c>
      <c r="G40" s="332">
        <v>0</v>
      </c>
      <c r="H40" s="332">
        <v>0</v>
      </c>
      <c r="I40" s="378">
        <f t="shared" ref="I40" si="52">G40+H40</f>
        <v>0</v>
      </c>
      <c r="J40" s="332">
        <v>0</v>
      </c>
      <c r="K40" s="332">
        <v>0</v>
      </c>
      <c r="L40" s="378">
        <f t="shared" ref="L40" si="53">J40+K40</f>
        <v>0</v>
      </c>
    </row>
    <row r="41" spans="1:12" ht="16.5" thickTop="1" thickBot="1" x14ac:dyDescent="0.3">
      <c r="A41" s="496" t="s">
        <v>101</v>
      </c>
      <c r="B41" s="497"/>
      <c r="C41" s="127">
        <f>C19+C23+C26+C32+C36+C24+C31+C25</f>
        <v>0</v>
      </c>
      <c r="D41" s="127">
        <f>D19+D23+D26+D32+D36+D24+D31+D25</f>
        <v>0</v>
      </c>
      <c r="E41" s="127">
        <f>E19+E23+E26+E32+E36+E24+E31+E25</f>
        <v>0</v>
      </c>
      <c r="G41" s="379">
        <f t="shared" ref="G41:L41" si="54">G19+G23+G26+G32+G36+G24+G31+G25</f>
        <v>0</v>
      </c>
      <c r="H41" s="379">
        <f t="shared" si="54"/>
        <v>0</v>
      </c>
      <c r="I41" s="379">
        <f t="shared" si="54"/>
        <v>0</v>
      </c>
      <c r="J41" s="379">
        <f t="shared" si="54"/>
        <v>0</v>
      </c>
      <c r="K41" s="379">
        <f t="shared" si="54"/>
        <v>0</v>
      </c>
      <c r="L41" s="379">
        <f t="shared" si="54"/>
        <v>0</v>
      </c>
    </row>
    <row r="42" spans="1:12" ht="15" x14ac:dyDescent="0.2">
      <c r="A42" s="470" t="s">
        <v>450</v>
      </c>
      <c r="B42" s="471"/>
      <c r="C42" s="471"/>
      <c r="D42" s="471"/>
      <c r="E42" s="472"/>
      <c r="G42" s="96"/>
      <c r="H42" s="96"/>
      <c r="I42" s="96"/>
      <c r="J42" s="96"/>
      <c r="K42" s="96"/>
      <c r="L42" s="96"/>
    </row>
    <row r="43" spans="1:12" s="60" customFormat="1" ht="15" x14ac:dyDescent="0.25">
      <c r="A43" s="104" t="s">
        <v>205</v>
      </c>
      <c r="B43" s="200" t="s">
        <v>506</v>
      </c>
      <c r="C43" s="103">
        <f t="shared" ref="C43:D58" si="55">G43+J43</f>
        <v>0</v>
      </c>
      <c r="D43" s="103">
        <f t="shared" si="55"/>
        <v>0</v>
      </c>
      <c r="E43" s="197">
        <f t="shared" ref="E43:E54" si="56">C43+D43</f>
        <v>0</v>
      </c>
      <c r="G43" s="196">
        <v>0</v>
      </c>
      <c r="H43" s="196">
        <v>0</v>
      </c>
      <c r="I43" s="197">
        <f t="shared" ref="I43:I56" si="57">G43+H43</f>
        <v>0</v>
      </c>
      <c r="J43" s="196">
        <v>0</v>
      </c>
      <c r="K43" s="196">
        <v>0</v>
      </c>
      <c r="L43" s="197">
        <f t="shared" ref="L43:L56" si="58">J43+K43</f>
        <v>0</v>
      </c>
    </row>
    <row r="44" spans="1:12" s="60" customFormat="1" ht="15" x14ac:dyDescent="0.25">
      <c r="A44" s="104"/>
      <c r="B44" s="395" t="s">
        <v>516</v>
      </c>
      <c r="C44" s="396">
        <f t="shared" si="55"/>
        <v>0</v>
      </c>
      <c r="D44" s="396">
        <f t="shared" si="55"/>
        <v>0</v>
      </c>
      <c r="E44" s="397">
        <f t="shared" ref="E44" si="59">C44+D44</f>
        <v>0</v>
      </c>
      <c r="F44" s="398"/>
      <c r="G44" s="399">
        <v>0</v>
      </c>
      <c r="H44" s="399">
        <v>0</v>
      </c>
      <c r="I44" s="397">
        <f t="shared" si="57"/>
        <v>0</v>
      </c>
      <c r="J44" s="399">
        <v>0</v>
      </c>
      <c r="K44" s="399">
        <v>0</v>
      </c>
      <c r="L44" s="397">
        <f t="shared" si="58"/>
        <v>0</v>
      </c>
    </row>
    <row r="45" spans="1:12" s="60" customFormat="1" ht="15" x14ac:dyDescent="0.25">
      <c r="A45" s="104"/>
      <c r="B45" s="382" t="s">
        <v>509</v>
      </c>
      <c r="C45" s="383">
        <f t="shared" ref="C45" si="60">G45+J45</f>
        <v>0</v>
      </c>
      <c r="D45" s="383">
        <f t="shared" ref="D45" si="61">H45+K45</f>
        <v>0</v>
      </c>
      <c r="E45" s="384">
        <f t="shared" si="56"/>
        <v>0</v>
      </c>
      <c r="F45" s="385"/>
      <c r="G45" s="386">
        <v>0</v>
      </c>
      <c r="H45" s="386">
        <v>0</v>
      </c>
      <c r="I45" s="384">
        <f t="shared" ref="I45" si="62">G45+H45</f>
        <v>0</v>
      </c>
      <c r="J45" s="386">
        <v>0</v>
      </c>
      <c r="K45" s="386">
        <v>0</v>
      </c>
      <c r="L45" s="384">
        <f t="shared" ref="L45" si="63">J45+K45</f>
        <v>0</v>
      </c>
    </row>
    <row r="46" spans="1:12" s="60" customFormat="1" ht="26.25" x14ac:dyDescent="0.25">
      <c r="A46" s="104" t="s">
        <v>157</v>
      </c>
      <c r="B46" s="204" t="s">
        <v>507</v>
      </c>
      <c r="C46" s="103">
        <f t="shared" ref="C46:C47" si="64">G46+J46</f>
        <v>0</v>
      </c>
      <c r="D46" s="103">
        <f t="shared" ref="D46:D47" si="65">H46+K46</f>
        <v>0</v>
      </c>
      <c r="E46" s="197">
        <f t="shared" si="56"/>
        <v>0</v>
      </c>
      <c r="G46" s="196">
        <v>0</v>
      </c>
      <c r="H46" s="196">
        <v>0</v>
      </c>
      <c r="I46" s="197">
        <f t="shared" ref="I46:I47" si="66">G46+H46</f>
        <v>0</v>
      </c>
      <c r="J46" s="196">
        <v>0</v>
      </c>
      <c r="K46" s="196">
        <v>0</v>
      </c>
      <c r="L46" s="197">
        <f t="shared" ref="L46:L47" si="67">J46+K46</f>
        <v>0</v>
      </c>
    </row>
    <row r="47" spans="1:12" s="60" customFormat="1" ht="15" x14ac:dyDescent="0.25">
      <c r="A47" s="104"/>
      <c r="B47" s="395" t="s">
        <v>516</v>
      </c>
      <c r="C47" s="396">
        <f t="shared" si="64"/>
        <v>0</v>
      </c>
      <c r="D47" s="396">
        <f t="shared" si="65"/>
        <v>0</v>
      </c>
      <c r="E47" s="397">
        <f t="shared" ref="E47" si="68">C47+D47</f>
        <v>0</v>
      </c>
      <c r="F47" s="398"/>
      <c r="G47" s="399">
        <v>0</v>
      </c>
      <c r="H47" s="399">
        <v>0</v>
      </c>
      <c r="I47" s="397">
        <f t="shared" si="66"/>
        <v>0</v>
      </c>
      <c r="J47" s="399">
        <v>0</v>
      </c>
      <c r="K47" s="399">
        <v>0</v>
      </c>
      <c r="L47" s="397">
        <f t="shared" si="67"/>
        <v>0</v>
      </c>
    </row>
    <row r="48" spans="1:12" s="60" customFormat="1" ht="15" x14ac:dyDescent="0.25">
      <c r="A48" s="104"/>
      <c r="B48" s="382" t="s">
        <v>509</v>
      </c>
      <c r="C48" s="383">
        <f t="shared" ref="C48" si="69">G48+J48</f>
        <v>0</v>
      </c>
      <c r="D48" s="383">
        <f t="shared" ref="D48" si="70">H48+K48</f>
        <v>0</v>
      </c>
      <c r="E48" s="384">
        <f t="shared" si="56"/>
        <v>0</v>
      </c>
      <c r="F48" s="385"/>
      <c r="G48" s="386">
        <v>0</v>
      </c>
      <c r="H48" s="386">
        <v>0</v>
      </c>
      <c r="I48" s="384">
        <f t="shared" ref="I48" si="71">G48+H48</f>
        <v>0</v>
      </c>
      <c r="J48" s="386">
        <v>0</v>
      </c>
      <c r="K48" s="386">
        <v>0</v>
      </c>
      <c r="L48" s="384">
        <f t="shared" ref="L48" si="72">J48+K48</f>
        <v>0</v>
      </c>
    </row>
    <row r="49" spans="1:12" s="60" customFormat="1" ht="26.25" x14ac:dyDescent="0.25">
      <c r="A49" s="104" t="s">
        <v>159</v>
      </c>
      <c r="B49" s="204" t="s">
        <v>508</v>
      </c>
      <c r="C49" s="103">
        <f t="shared" ref="C49:C50" si="73">G49+J49</f>
        <v>0</v>
      </c>
      <c r="D49" s="103">
        <f t="shared" ref="D49:D50" si="74">H49+K49</f>
        <v>0</v>
      </c>
      <c r="E49" s="197">
        <f t="shared" si="56"/>
        <v>0</v>
      </c>
      <c r="G49" s="196">
        <v>0</v>
      </c>
      <c r="H49" s="196">
        <v>0</v>
      </c>
      <c r="I49" s="197">
        <f t="shared" ref="I49:I50" si="75">G49+H49</f>
        <v>0</v>
      </c>
      <c r="J49" s="196">
        <v>0</v>
      </c>
      <c r="K49" s="196">
        <v>0</v>
      </c>
      <c r="L49" s="197">
        <f t="shared" ref="L49:L50" si="76">J49+K49</f>
        <v>0</v>
      </c>
    </row>
    <row r="50" spans="1:12" s="60" customFormat="1" ht="15" x14ac:dyDescent="0.25">
      <c r="A50" s="104"/>
      <c r="B50" s="395" t="s">
        <v>516</v>
      </c>
      <c r="C50" s="396">
        <f t="shared" si="73"/>
        <v>0</v>
      </c>
      <c r="D50" s="396">
        <f t="shared" si="74"/>
        <v>0</v>
      </c>
      <c r="E50" s="397">
        <f t="shared" ref="E50" si="77">C50+D50</f>
        <v>0</v>
      </c>
      <c r="F50" s="398"/>
      <c r="G50" s="399">
        <v>0</v>
      </c>
      <c r="H50" s="399">
        <v>0</v>
      </c>
      <c r="I50" s="397">
        <f t="shared" si="75"/>
        <v>0</v>
      </c>
      <c r="J50" s="399">
        <v>0</v>
      </c>
      <c r="K50" s="399">
        <v>0</v>
      </c>
      <c r="L50" s="397">
        <f t="shared" si="76"/>
        <v>0</v>
      </c>
    </row>
    <row r="51" spans="1:12" s="60" customFormat="1" ht="15.75" customHeight="1" x14ac:dyDescent="0.25">
      <c r="A51" s="104"/>
      <c r="B51" s="382" t="s">
        <v>509</v>
      </c>
      <c r="C51" s="383">
        <f t="shared" ref="C51" si="78">G51+J51</f>
        <v>0</v>
      </c>
      <c r="D51" s="383">
        <f t="shared" ref="D51" si="79">H51+K51</f>
        <v>0</v>
      </c>
      <c r="E51" s="384">
        <f t="shared" si="56"/>
        <v>0</v>
      </c>
      <c r="F51" s="385"/>
      <c r="G51" s="386">
        <v>0</v>
      </c>
      <c r="H51" s="386">
        <v>0</v>
      </c>
      <c r="I51" s="384">
        <f t="shared" ref="I51" si="80">G51+H51</f>
        <v>0</v>
      </c>
      <c r="J51" s="386">
        <v>0</v>
      </c>
      <c r="K51" s="386">
        <v>0</v>
      </c>
      <c r="L51" s="384">
        <f t="shared" ref="L51" si="81">J51+K51</f>
        <v>0</v>
      </c>
    </row>
    <row r="52" spans="1:12" s="60" customFormat="1" ht="28.5" customHeight="1" x14ac:dyDescent="0.25">
      <c r="A52" s="104" t="s">
        <v>456</v>
      </c>
      <c r="B52" s="204" t="s">
        <v>510</v>
      </c>
      <c r="C52" s="103">
        <f t="shared" ref="C52:C53" si="82">G52+J52</f>
        <v>0</v>
      </c>
      <c r="D52" s="103">
        <f t="shared" ref="D52:D53" si="83">H52+K52</f>
        <v>0</v>
      </c>
      <c r="E52" s="197">
        <f t="shared" si="56"/>
        <v>0</v>
      </c>
      <c r="G52" s="196">
        <v>0</v>
      </c>
      <c r="H52" s="196">
        <v>0</v>
      </c>
      <c r="I52" s="197">
        <f t="shared" ref="I52:I53" si="84">G52+H52</f>
        <v>0</v>
      </c>
      <c r="J52" s="196">
        <v>0</v>
      </c>
      <c r="K52" s="196">
        <v>0</v>
      </c>
      <c r="L52" s="197">
        <f t="shared" ref="L52:L53" si="85">J52+K52</f>
        <v>0</v>
      </c>
    </row>
    <row r="53" spans="1:12" s="60" customFormat="1" ht="15" customHeight="1" x14ac:dyDescent="0.25">
      <c r="A53" s="104"/>
      <c r="B53" s="411" t="s">
        <v>516</v>
      </c>
      <c r="C53" s="396">
        <f t="shared" si="82"/>
        <v>0</v>
      </c>
      <c r="D53" s="396">
        <f t="shared" si="83"/>
        <v>0</v>
      </c>
      <c r="E53" s="397">
        <f t="shared" ref="E53" si="86">C53+D53</f>
        <v>0</v>
      </c>
      <c r="F53" s="398"/>
      <c r="G53" s="399">
        <v>0</v>
      </c>
      <c r="H53" s="399">
        <v>0</v>
      </c>
      <c r="I53" s="397">
        <f t="shared" si="84"/>
        <v>0</v>
      </c>
      <c r="J53" s="399">
        <v>0</v>
      </c>
      <c r="K53" s="399">
        <v>0</v>
      </c>
      <c r="L53" s="397">
        <f t="shared" si="85"/>
        <v>0</v>
      </c>
    </row>
    <row r="54" spans="1:12" s="60" customFormat="1" ht="15" customHeight="1" x14ac:dyDescent="0.25">
      <c r="A54" s="104"/>
      <c r="B54" s="412" t="s">
        <v>509</v>
      </c>
      <c r="C54" s="383">
        <f t="shared" ref="C54" si="87">G54+J54</f>
        <v>0</v>
      </c>
      <c r="D54" s="383">
        <f t="shared" ref="D54" si="88">H54+K54</f>
        <v>0</v>
      </c>
      <c r="E54" s="384">
        <f t="shared" si="56"/>
        <v>0</v>
      </c>
      <c r="F54" s="385"/>
      <c r="G54" s="386">
        <v>0</v>
      </c>
      <c r="H54" s="386">
        <v>0</v>
      </c>
      <c r="I54" s="384">
        <f t="shared" ref="I54" si="89">G54+H54</f>
        <v>0</v>
      </c>
      <c r="J54" s="386">
        <v>0</v>
      </c>
      <c r="K54" s="386">
        <v>0</v>
      </c>
      <c r="L54" s="384">
        <f t="shared" ref="L54" si="90">J54+K54</f>
        <v>0</v>
      </c>
    </row>
    <row r="55" spans="1:12" s="60" customFormat="1" ht="15" x14ac:dyDescent="0.25">
      <c r="A55" s="104" t="s">
        <v>460</v>
      </c>
      <c r="B55" s="204" t="s">
        <v>511</v>
      </c>
      <c r="C55" s="103">
        <f t="shared" si="55"/>
        <v>0</v>
      </c>
      <c r="D55" s="103">
        <f t="shared" si="55"/>
        <v>0</v>
      </c>
      <c r="E55" s="197">
        <f t="shared" ref="E55:E56" si="91">C55+D55</f>
        <v>0</v>
      </c>
      <c r="G55" s="196">
        <v>0</v>
      </c>
      <c r="H55" s="196">
        <v>0</v>
      </c>
      <c r="I55" s="197">
        <f t="shared" si="57"/>
        <v>0</v>
      </c>
      <c r="J55" s="196">
        <v>0</v>
      </c>
      <c r="K55" s="196">
        <v>0</v>
      </c>
      <c r="L55" s="197">
        <f t="shared" si="58"/>
        <v>0</v>
      </c>
    </row>
    <row r="56" spans="1:12" s="60" customFormat="1" ht="15" x14ac:dyDescent="0.25">
      <c r="A56" s="104"/>
      <c r="B56" s="395" t="s">
        <v>516</v>
      </c>
      <c r="C56" s="396">
        <f t="shared" si="55"/>
        <v>0</v>
      </c>
      <c r="D56" s="396">
        <f t="shared" si="55"/>
        <v>0</v>
      </c>
      <c r="E56" s="397">
        <f t="shared" si="91"/>
        <v>0</v>
      </c>
      <c r="F56" s="398"/>
      <c r="G56" s="399">
        <v>0</v>
      </c>
      <c r="H56" s="399">
        <v>0</v>
      </c>
      <c r="I56" s="397">
        <f t="shared" si="57"/>
        <v>0</v>
      </c>
      <c r="J56" s="399">
        <v>0</v>
      </c>
      <c r="K56" s="399">
        <v>0</v>
      </c>
      <c r="L56" s="397">
        <f t="shared" si="58"/>
        <v>0</v>
      </c>
    </row>
    <row r="57" spans="1:12" s="60" customFormat="1" ht="15" x14ac:dyDescent="0.25">
      <c r="A57" s="104"/>
      <c r="B57" s="382" t="s">
        <v>509</v>
      </c>
      <c r="C57" s="383">
        <f t="shared" ref="C57" si="92">G57+J57</f>
        <v>0</v>
      </c>
      <c r="D57" s="383">
        <f t="shared" ref="D57" si="93">H57+K57</f>
        <v>0</v>
      </c>
      <c r="E57" s="384">
        <f t="shared" ref="E57" si="94">C57+D57</f>
        <v>0</v>
      </c>
      <c r="F57" s="385"/>
      <c r="G57" s="386">
        <v>0</v>
      </c>
      <c r="H57" s="386">
        <v>0</v>
      </c>
      <c r="I57" s="384">
        <f t="shared" ref="I57" si="95">G57+H57</f>
        <v>0</v>
      </c>
      <c r="J57" s="386">
        <v>0</v>
      </c>
      <c r="K57" s="386">
        <v>0</v>
      </c>
      <c r="L57" s="384">
        <f t="shared" ref="L57" si="96">J57+K57</f>
        <v>0</v>
      </c>
    </row>
    <row r="58" spans="1:12" s="60" customFormat="1" ht="15" x14ac:dyDescent="0.25">
      <c r="A58" s="104" t="s">
        <v>464</v>
      </c>
      <c r="B58" s="204" t="s">
        <v>512</v>
      </c>
      <c r="C58" s="103">
        <f>G58+J58</f>
        <v>0</v>
      </c>
      <c r="D58" s="103">
        <f t="shared" si="55"/>
        <v>0</v>
      </c>
      <c r="E58" s="197">
        <f t="shared" ref="E58:E59" si="97">C58+D58</f>
        <v>0</v>
      </c>
      <c r="G58" s="196">
        <v>0</v>
      </c>
      <c r="H58" s="196">
        <v>0</v>
      </c>
      <c r="I58" s="197">
        <f t="shared" ref="I58:I59" si="98">G58+H58</f>
        <v>0</v>
      </c>
      <c r="J58" s="196">
        <v>0</v>
      </c>
      <c r="K58" s="196">
        <v>0</v>
      </c>
      <c r="L58" s="197">
        <f t="shared" ref="L58:L59" si="99">J58+K58</f>
        <v>0</v>
      </c>
    </row>
    <row r="59" spans="1:12" s="60" customFormat="1" ht="15" x14ac:dyDescent="0.25">
      <c r="A59" s="387"/>
      <c r="B59" s="395" t="s">
        <v>516</v>
      </c>
      <c r="C59" s="396">
        <f>G59+J59</f>
        <v>0</v>
      </c>
      <c r="D59" s="396">
        <f t="shared" ref="D59" si="100">H59+K59</f>
        <v>0</v>
      </c>
      <c r="E59" s="397">
        <f t="shared" si="97"/>
        <v>0</v>
      </c>
      <c r="F59" s="398"/>
      <c r="G59" s="399">
        <v>0</v>
      </c>
      <c r="H59" s="399">
        <v>0</v>
      </c>
      <c r="I59" s="397">
        <f t="shared" si="98"/>
        <v>0</v>
      </c>
      <c r="J59" s="399">
        <v>0</v>
      </c>
      <c r="K59" s="399">
        <v>0</v>
      </c>
      <c r="L59" s="397">
        <f t="shared" si="99"/>
        <v>0</v>
      </c>
    </row>
    <row r="60" spans="1:12" s="60" customFormat="1" ht="15.75" thickBot="1" x14ac:dyDescent="0.3">
      <c r="A60" s="387"/>
      <c r="B60" s="403" t="s">
        <v>509</v>
      </c>
      <c r="C60" s="404">
        <f>G60+J60</f>
        <v>0</v>
      </c>
      <c r="D60" s="404">
        <f t="shared" ref="D60" si="101">H60+K60</f>
        <v>0</v>
      </c>
      <c r="E60" s="405">
        <f t="shared" ref="E60" si="102">C60+D60</f>
        <v>0</v>
      </c>
      <c r="F60" s="385"/>
      <c r="G60" s="408">
        <v>0</v>
      </c>
      <c r="H60" s="408">
        <v>0</v>
      </c>
      <c r="I60" s="405">
        <f t="shared" ref="I60" si="103">G60+H60</f>
        <v>0</v>
      </c>
      <c r="J60" s="408">
        <v>0</v>
      </c>
      <c r="K60" s="408">
        <v>0</v>
      </c>
      <c r="L60" s="405">
        <f t="shared" ref="L60" si="104">J60+K60</f>
        <v>0</v>
      </c>
    </row>
    <row r="61" spans="1:12" ht="15.75" thickBot="1" x14ac:dyDescent="0.3">
      <c r="A61" s="479" t="s">
        <v>102</v>
      </c>
      <c r="B61" s="480"/>
      <c r="C61" s="140">
        <f>C43+C46+C49+C52+C55+C58</f>
        <v>0</v>
      </c>
      <c r="D61" s="140">
        <f>D43+D46+D49+D52+D55+D58</f>
        <v>0</v>
      </c>
      <c r="E61" s="407">
        <f>E43+E46+E49+E52+E55+E58</f>
        <v>0</v>
      </c>
      <c r="G61" s="409">
        <f t="shared" ref="G61:L61" si="105">G43+G46+G49+G52+G55+G58</f>
        <v>0</v>
      </c>
      <c r="H61" s="140">
        <f t="shared" si="105"/>
        <v>0</v>
      </c>
      <c r="I61" s="140">
        <f t="shared" si="105"/>
        <v>0</v>
      </c>
      <c r="J61" s="140">
        <f t="shared" si="105"/>
        <v>0</v>
      </c>
      <c r="K61" s="140">
        <f t="shared" si="105"/>
        <v>0</v>
      </c>
      <c r="L61" s="407">
        <f t="shared" si="105"/>
        <v>0</v>
      </c>
    </row>
    <row r="62" spans="1:12" ht="15" x14ac:dyDescent="0.25">
      <c r="A62" s="400"/>
      <c r="B62" s="406" t="s">
        <v>516</v>
      </c>
      <c r="C62" s="410">
        <f t="shared" ref="C62:E63" si="106">C59+C56+C53+C50+C47+C44</f>
        <v>0</v>
      </c>
      <c r="D62" s="410">
        <f t="shared" si="106"/>
        <v>0</v>
      </c>
      <c r="E62" s="410">
        <f t="shared" si="106"/>
        <v>0</v>
      </c>
      <c r="F62" s="401"/>
      <c r="G62" s="410">
        <f t="shared" ref="G62:L63" si="107">G59+G56+G53+G50+G47+G44</f>
        <v>0</v>
      </c>
      <c r="H62" s="410">
        <f t="shared" si="107"/>
        <v>0</v>
      </c>
      <c r="I62" s="410">
        <f t="shared" si="107"/>
        <v>0</v>
      </c>
      <c r="J62" s="410">
        <f t="shared" si="107"/>
        <v>0</v>
      </c>
      <c r="K62" s="410">
        <f t="shared" si="107"/>
        <v>0</v>
      </c>
      <c r="L62" s="410">
        <f t="shared" si="107"/>
        <v>0</v>
      </c>
    </row>
    <row r="63" spans="1:12" ht="15.75" thickBot="1" x14ac:dyDescent="0.3">
      <c r="A63" s="388"/>
      <c r="B63" s="389" t="s">
        <v>509</v>
      </c>
      <c r="C63" s="402">
        <f t="shared" si="106"/>
        <v>0</v>
      </c>
      <c r="D63" s="402">
        <f t="shared" si="106"/>
        <v>0</v>
      </c>
      <c r="E63" s="402">
        <f t="shared" si="106"/>
        <v>0</v>
      </c>
      <c r="F63" s="390"/>
      <c r="G63" s="402">
        <f t="shared" si="107"/>
        <v>0</v>
      </c>
      <c r="H63" s="402">
        <f t="shared" si="107"/>
        <v>0</v>
      </c>
      <c r="I63" s="402">
        <f t="shared" si="107"/>
        <v>0</v>
      </c>
      <c r="J63" s="402">
        <f t="shared" si="107"/>
        <v>0</v>
      </c>
      <c r="K63" s="402">
        <f t="shared" si="107"/>
        <v>0</v>
      </c>
      <c r="L63" s="402">
        <f t="shared" si="107"/>
        <v>0</v>
      </c>
    </row>
    <row r="64" spans="1:12" ht="15.75" thickBot="1" x14ac:dyDescent="0.25">
      <c r="A64" s="484" t="s">
        <v>468</v>
      </c>
      <c r="B64" s="485"/>
      <c r="C64" s="486"/>
      <c r="D64" s="486"/>
      <c r="E64" s="487"/>
      <c r="F64" s="327"/>
      <c r="G64" s="328"/>
      <c r="H64" s="328"/>
      <c r="I64" s="328"/>
      <c r="J64" s="328"/>
      <c r="K64" s="328"/>
      <c r="L64" s="328"/>
    </row>
    <row r="65" spans="1:15" ht="16.5" thickTop="1" thickBot="1" x14ac:dyDescent="0.3">
      <c r="A65" s="318" t="s">
        <v>206</v>
      </c>
      <c r="B65" s="337" t="s">
        <v>103</v>
      </c>
      <c r="C65" s="321">
        <f>SUM(C66:C67)</f>
        <v>0</v>
      </c>
      <c r="D65" s="321">
        <f>SUM(D66:D67)</f>
        <v>0</v>
      </c>
      <c r="E65" s="321">
        <f>SUM(E66:E67)</f>
        <v>0</v>
      </c>
      <c r="F65" s="329"/>
      <c r="G65" s="321">
        <f t="shared" ref="G65:L65" si="108">SUM(G66:G67)</f>
        <v>0</v>
      </c>
      <c r="H65" s="321">
        <f t="shared" si="108"/>
        <v>0</v>
      </c>
      <c r="I65" s="321">
        <f t="shared" si="108"/>
        <v>0</v>
      </c>
      <c r="J65" s="321">
        <f t="shared" si="108"/>
        <v>0</v>
      </c>
      <c r="K65" s="321">
        <f t="shared" si="108"/>
        <v>0</v>
      </c>
      <c r="L65" s="321">
        <f t="shared" si="108"/>
        <v>0</v>
      </c>
    </row>
    <row r="66" spans="1:15" s="60" customFormat="1" ht="27" thickTop="1" x14ac:dyDescent="0.25">
      <c r="A66" s="206" t="s">
        <v>469</v>
      </c>
      <c r="B66" s="207" t="s">
        <v>201</v>
      </c>
      <c r="C66" s="314">
        <f>G66+J66</f>
        <v>0</v>
      </c>
      <c r="D66" s="314">
        <f>H66+K66</f>
        <v>0</v>
      </c>
      <c r="E66" s="317">
        <f>C66+D66</f>
        <v>0</v>
      </c>
      <c r="G66" s="297">
        <v>0</v>
      </c>
      <c r="H66" s="297">
        <v>0</v>
      </c>
      <c r="I66" s="298">
        <f t="shared" ref="I66:I67" si="109">G66+H66</f>
        <v>0</v>
      </c>
      <c r="J66" s="297">
        <v>0</v>
      </c>
      <c r="K66" s="297">
        <v>0</v>
      </c>
      <c r="L66" s="298">
        <f t="shared" ref="L66:L67" si="110">J66+K66</f>
        <v>0</v>
      </c>
    </row>
    <row r="67" spans="1:15" s="60" customFormat="1" ht="15.75" thickBot="1" x14ac:dyDescent="0.3">
      <c r="A67" s="194" t="s">
        <v>470</v>
      </c>
      <c r="B67" s="195" t="s">
        <v>190</v>
      </c>
      <c r="C67" s="280">
        <f>G67+J67</f>
        <v>0</v>
      </c>
      <c r="D67" s="280">
        <f>H67+K67</f>
        <v>0</v>
      </c>
      <c r="E67" s="296">
        <f t="shared" ref="E67" si="111">C67+D67</f>
        <v>0</v>
      </c>
      <c r="G67" s="332">
        <v>0</v>
      </c>
      <c r="H67" s="332">
        <v>0</v>
      </c>
      <c r="I67" s="333">
        <f t="shared" si="109"/>
        <v>0</v>
      </c>
      <c r="J67" s="332">
        <v>0</v>
      </c>
      <c r="K67" s="332">
        <v>0</v>
      </c>
      <c r="L67" s="333">
        <f t="shared" si="110"/>
        <v>0</v>
      </c>
    </row>
    <row r="68" spans="1:15" ht="16.5" thickTop="1" thickBot="1" x14ac:dyDescent="0.3">
      <c r="A68" s="318" t="s">
        <v>474</v>
      </c>
      <c r="B68" s="291" t="s">
        <v>104</v>
      </c>
      <c r="C68" s="321">
        <f>SUM(C69:C73)</f>
        <v>0</v>
      </c>
      <c r="D68" s="321">
        <f>SUM(D69:D73)</f>
        <v>0</v>
      </c>
      <c r="E68" s="321">
        <f>SUM(E69:E73)</f>
        <v>0</v>
      </c>
      <c r="F68" s="330"/>
      <c r="G68" s="331">
        <f>SUM(G69:G73)</f>
        <v>0</v>
      </c>
      <c r="H68" s="331">
        <f t="shared" ref="H68:L68" si="112">SUM(H69:H73)</f>
        <v>0</v>
      </c>
      <c r="I68" s="331">
        <f t="shared" si="112"/>
        <v>0</v>
      </c>
      <c r="J68" s="331">
        <f t="shared" si="112"/>
        <v>0</v>
      </c>
      <c r="K68" s="331">
        <f t="shared" si="112"/>
        <v>0</v>
      </c>
      <c r="L68" s="331">
        <f t="shared" si="112"/>
        <v>0</v>
      </c>
    </row>
    <row r="69" spans="1:15" ht="27" thickTop="1" x14ac:dyDescent="0.25">
      <c r="A69" s="137" t="s">
        <v>475</v>
      </c>
      <c r="B69" s="138" t="s">
        <v>202</v>
      </c>
      <c r="C69" s="314">
        <f t="shared" ref="C69:D73" si="113">G69+J69</f>
        <v>0</v>
      </c>
      <c r="D69" s="314">
        <f t="shared" si="113"/>
        <v>0</v>
      </c>
      <c r="E69" s="334">
        <f t="shared" ref="E69:E73" si="114">C69+D69</f>
        <v>0</v>
      </c>
      <c r="G69" s="336">
        <v>0</v>
      </c>
      <c r="H69" s="336">
        <v>0</v>
      </c>
      <c r="I69" s="322">
        <f t="shared" ref="I69:I73" si="115">G69+H69</f>
        <v>0</v>
      </c>
      <c r="J69" s="297">
        <v>0</v>
      </c>
      <c r="K69" s="297">
        <v>0</v>
      </c>
      <c r="L69" s="322">
        <f t="shared" ref="L69:L73" si="116">J69+K69</f>
        <v>0</v>
      </c>
      <c r="O69" s="133"/>
    </row>
    <row r="70" spans="1:15" ht="26.25" x14ac:dyDescent="0.25">
      <c r="A70" s="130" t="s">
        <v>476</v>
      </c>
      <c r="B70" s="135" t="s">
        <v>203</v>
      </c>
      <c r="C70" s="103">
        <f t="shared" si="113"/>
        <v>0</v>
      </c>
      <c r="D70" s="103">
        <f t="shared" si="113"/>
        <v>0</v>
      </c>
      <c r="E70" s="326">
        <f t="shared" si="114"/>
        <v>0</v>
      </c>
      <c r="G70" s="196">
        <v>0</v>
      </c>
      <c r="H70" s="196">
        <v>0</v>
      </c>
      <c r="I70" s="125">
        <f t="shared" si="115"/>
        <v>0</v>
      </c>
      <c r="J70" s="196">
        <v>0</v>
      </c>
      <c r="K70" s="196">
        <v>0</v>
      </c>
      <c r="L70" s="125">
        <f t="shared" si="116"/>
        <v>0</v>
      </c>
    </row>
    <row r="71" spans="1:15" ht="45" customHeight="1" x14ac:dyDescent="0.25">
      <c r="A71" s="130" t="s">
        <v>477</v>
      </c>
      <c r="B71" s="135" t="s">
        <v>204</v>
      </c>
      <c r="C71" s="103">
        <f t="shared" si="113"/>
        <v>0</v>
      </c>
      <c r="D71" s="103">
        <f t="shared" si="113"/>
        <v>0</v>
      </c>
      <c r="E71" s="326">
        <f t="shared" si="114"/>
        <v>0</v>
      </c>
      <c r="G71" s="196">
        <v>0</v>
      </c>
      <c r="H71" s="196">
        <v>0</v>
      </c>
      <c r="I71" s="125">
        <f t="shared" si="115"/>
        <v>0</v>
      </c>
      <c r="J71" s="196">
        <v>0</v>
      </c>
      <c r="K71" s="196">
        <v>0</v>
      </c>
      <c r="L71" s="125">
        <f t="shared" si="116"/>
        <v>0</v>
      </c>
    </row>
    <row r="72" spans="1:15" ht="28.5" customHeight="1" x14ac:dyDescent="0.25">
      <c r="A72" s="130" t="s">
        <v>478</v>
      </c>
      <c r="B72" s="135" t="s">
        <v>154</v>
      </c>
      <c r="C72" s="103">
        <f t="shared" si="113"/>
        <v>0</v>
      </c>
      <c r="D72" s="103">
        <f t="shared" si="113"/>
        <v>0</v>
      </c>
      <c r="E72" s="326">
        <f t="shared" si="114"/>
        <v>0</v>
      </c>
      <c r="G72" s="196">
        <v>0</v>
      </c>
      <c r="H72" s="196">
        <v>0</v>
      </c>
      <c r="I72" s="125">
        <f t="shared" si="115"/>
        <v>0</v>
      </c>
      <c r="J72" s="196">
        <v>0</v>
      </c>
      <c r="K72" s="196">
        <v>0</v>
      </c>
      <c r="L72" s="125">
        <f t="shared" si="116"/>
        <v>0</v>
      </c>
    </row>
    <row r="73" spans="1:15" ht="27" thickBot="1" x14ac:dyDescent="0.3">
      <c r="A73" s="130" t="s">
        <v>479</v>
      </c>
      <c r="B73" s="136" t="s">
        <v>196</v>
      </c>
      <c r="C73" s="280">
        <f t="shared" si="113"/>
        <v>0</v>
      </c>
      <c r="D73" s="280">
        <f t="shared" si="113"/>
        <v>0</v>
      </c>
      <c r="E73" s="335">
        <f t="shared" si="114"/>
        <v>0</v>
      </c>
      <c r="G73" s="196">
        <v>0</v>
      </c>
      <c r="H73" s="196">
        <v>0</v>
      </c>
      <c r="I73" s="125">
        <f t="shared" si="115"/>
        <v>0</v>
      </c>
      <c r="J73" s="196">
        <v>0</v>
      </c>
      <c r="K73" s="196">
        <v>0</v>
      </c>
      <c r="L73" s="125">
        <f t="shared" si="116"/>
        <v>0</v>
      </c>
    </row>
    <row r="74" spans="1:15" ht="16.5" thickTop="1" thickBot="1" x14ac:dyDescent="0.3">
      <c r="A74" s="318" t="s">
        <v>480</v>
      </c>
      <c r="B74" s="291" t="s">
        <v>105</v>
      </c>
      <c r="C74" s="59">
        <f>G74+J74</f>
        <v>0</v>
      </c>
      <c r="D74" s="59">
        <f>H74+K74</f>
        <v>0</v>
      </c>
      <c r="E74" s="198">
        <f>C74+D74</f>
        <v>0</v>
      </c>
      <c r="F74" s="60"/>
      <c r="G74" s="196">
        <v>0</v>
      </c>
      <c r="H74" s="196">
        <v>0</v>
      </c>
      <c r="I74" s="197">
        <f>G74+H74</f>
        <v>0</v>
      </c>
      <c r="J74" s="196">
        <v>0</v>
      </c>
      <c r="K74" s="196">
        <v>0</v>
      </c>
      <c r="L74" s="197">
        <f>J74+K74</f>
        <v>0</v>
      </c>
    </row>
    <row r="75" spans="1:15" ht="16.5" thickTop="1" thickBot="1" x14ac:dyDescent="0.3">
      <c r="A75" s="318" t="s">
        <v>485</v>
      </c>
      <c r="B75" s="337" t="s">
        <v>106</v>
      </c>
      <c r="C75" s="321">
        <f>SUM(C76:C77)</f>
        <v>0</v>
      </c>
      <c r="D75" s="321">
        <f>SUM(D76:D77)</f>
        <v>0</v>
      </c>
      <c r="E75" s="321">
        <f>SUM(E76:E77)</f>
        <v>0</v>
      </c>
      <c r="F75" s="329"/>
      <c r="G75" s="321">
        <f t="shared" ref="G75:L75" si="117">SUM(G76:G77)</f>
        <v>0</v>
      </c>
      <c r="H75" s="321">
        <f t="shared" si="117"/>
        <v>0</v>
      </c>
      <c r="I75" s="321">
        <f t="shared" si="117"/>
        <v>0</v>
      </c>
      <c r="J75" s="321">
        <f t="shared" si="117"/>
        <v>0</v>
      </c>
      <c r="K75" s="321">
        <f t="shared" si="117"/>
        <v>0</v>
      </c>
      <c r="L75" s="321">
        <f t="shared" si="117"/>
        <v>0</v>
      </c>
    </row>
    <row r="76" spans="1:15" ht="27" thickTop="1" x14ac:dyDescent="0.25">
      <c r="A76" s="206" t="s">
        <v>501</v>
      </c>
      <c r="B76" s="207" t="s">
        <v>486</v>
      </c>
      <c r="C76" s="314">
        <f>G76+J76</f>
        <v>0</v>
      </c>
      <c r="D76" s="314">
        <f>H76+K76</f>
        <v>0</v>
      </c>
      <c r="E76" s="317">
        <f>C76+D76</f>
        <v>0</v>
      </c>
      <c r="F76" s="60"/>
      <c r="G76" s="297">
        <v>0</v>
      </c>
      <c r="H76" s="297">
        <v>0</v>
      </c>
      <c r="I76" s="298">
        <f t="shared" ref="I76:I77" si="118">G76+H76</f>
        <v>0</v>
      </c>
      <c r="J76" s="297">
        <v>0</v>
      </c>
      <c r="K76" s="297">
        <v>0</v>
      </c>
      <c r="L76" s="298">
        <f t="shared" ref="L76:L77" si="119">J76+K76</f>
        <v>0</v>
      </c>
    </row>
    <row r="77" spans="1:15" s="60" customFormat="1" ht="26.25" thickBot="1" x14ac:dyDescent="0.3">
      <c r="A77" s="194" t="s">
        <v>502</v>
      </c>
      <c r="B77" s="359" t="s">
        <v>487</v>
      </c>
      <c r="C77" s="280">
        <f>G77+J77</f>
        <v>0</v>
      </c>
      <c r="D77" s="280">
        <f>H77+K77</f>
        <v>0</v>
      </c>
      <c r="E77" s="296">
        <f t="shared" ref="E77" si="120">C77+D77</f>
        <v>0</v>
      </c>
      <c r="G77" s="332">
        <v>0</v>
      </c>
      <c r="H77" s="332">
        <v>0</v>
      </c>
      <c r="I77" s="333">
        <f t="shared" si="118"/>
        <v>0</v>
      </c>
      <c r="J77" s="332">
        <v>0</v>
      </c>
      <c r="K77" s="332">
        <v>0</v>
      </c>
      <c r="L77" s="333">
        <f t="shared" si="119"/>
        <v>0</v>
      </c>
    </row>
    <row r="78" spans="1:15" ht="15.75" thickTop="1" x14ac:dyDescent="0.25">
      <c r="A78" s="476" t="s">
        <v>107</v>
      </c>
      <c r="B78" s="476"/>
      <c r="C78" s="134">
        <f>C65+C68+C74+C75</f>
        <v>0</v>
      </c>
      <c r="D78" s="134">
        <f>D65+D68+D74+D75</f>
        <v>0</v>
      </c>
      <c r="E78" s="134">
        <f>E65+E68+E74+E75</f>
        <v>0</v>
      </c>
      <c r="G78" s="134">
        <f t="shared" ref="G78:L78" si="121">G65+G68+G74+G75</f>
        <v>0</v>
      </c>
      <c r="H78" s="134">
        <f t="shared" si="121"/>
        <v>0</v>
      </c>
      <c r="I78" s="134">
        <f t="shared" si="121"/>
        <v>0</v>
      </c>
      <c r="J78" s="134">
        <f t="shared" si="121"/>
        <v>0</v>
      </c>
      <c r="K78" s="134">
        <f t="shared" si="121"/>
        <v>0</v>
      </c>
      <c r="L78" s="134">
        <f t="shared" si="121"/>
        <v>0</v>
      </c>
    </row>
    <row r="79" spans="1:15" ht="15" x14ac:dyDescent="0.2">
      <c r="A79" s="473" t="s">
        <v>490</v>
      </c>
      <c r="B79" s="474"/>
      <c r="C79" s="474"/>
      <c r="D79" s="474"/>
      <c r="E79" s="475"/>
      <c r="G79" s="129"/>
      <c r="H79" s="129"/>
      <c r="I79" s="129"/>
      <c r="J79" s="129"/>
      <c r="K79" s="129"/>
      <c r="L79" s="129"/>
    </row>
    <row r="80" spans="1:15" s="60" customFormat="1" ht="18" customHeight="1" x14ac:dyDescent="0.2">
      <c r="A80" s="371" t="s">
        <v>42</v>
      </c>
      <c r="B80" s="135" t="s">
        <v>491</v>
      </c>
      <c r="C80" s="372">
        <f>G80+J80</f>
        <v>0</v>
      </c>
      <c r="D80" s="372">
        <f>H80+K80</f>
        <v>0</v>
      </c>
      <c r="E80" s="373">
        <f t="shared" ref="E80" si="122">C80+D80</f>
        <v>0</v>
      </c>
      <c r="F80" s="190"/>
      <c r="G80" s="369">
        <v>0</v>
      </c>
      <c r="H80" s="369">
        <v>0</v>
      </c>
      <c r="I80" s="193">
        <f t="shared" ref="I80" si="123">G80+H80</f>
        <v>0</v>
      </c>
      <c r="J80" s="362">
        <v>0</v>
      </c>
      <c r="K80" s="362">
        <v>0</v>
      </c>
      <c r="L80" s="193">
        <f t="shared" ref="L80" si="124">J80+K80</f>
        <v>0</v>
      </c>
    </row>
    <row r="81" spans="1:12" s="60" customFormat="1" ht="20.25" customHeight="1" thickBot="1" x14ac:dyDescent="0.25">
      <c r="A81" s="371" t="s">
        <v>492</v>
      </c>
      <c r="B81" s="359" t="s">
        <v>493</v>
      </c>
      <c r="C81" s="372">
        <f>G81+J81</f>
        <v>0</v>
      </c>
      <c r="D81" s="372">
        <f>H81+K81</f>
        <v>0</v>
      </c>
      <c r="E81" s="373">
        <f t="shared" ref="E81" si="125">C81+D81</f>
        <v>0</v>
      </c>
      <c r="F81" s="190"/>
      <c r="G81" s="369">
        <v>0</v>
      </c>
      <c r="H81" s="369">
        <v>0</v>
      </c>
      <c r="I81" s="193"/>
      <c r="J81" s="362">
        <v>0</v>
      </c>
      <c r="K81" s="362">
        <v>0</v>
      </c>
      <c r="L81" s="193"/>
    </row>
    <row r="82" spans="1:12" ht="21" customHeight="1" thickTop="1" thickBot="1" x14ac:dyDescent="0.25">
      <c r="A82" s="477" t="s">
        <v>108</v>
      </c>
      <c r="B82" s="478"/>
      <c r="C82" s="363">
        <f>SUM(C80:C81)</f>
        <v>0</v>
      </c>
      <c r="D82" s="363">
        <f>SUM(D80:D81)</f>
        <v>0</v>
      </c>
      <c r="E82" s="363">
        <f>SUM(E80:E81)</f>
        <v>0</v>
      </c>
      <c r="F82" s="190"/>
      <c r="G82" s="370">
        <f t="shared" ref="G82:L82" si="126">SUM(G80:G81)</f>
        <v>0</v>
      </c>
      <c r="H82" s="370">
        <f t="shared" si="126"/>
        <v>0</v>
      </c>
      <c r="I82" s="363">
        <f t="shared" si="126"/>
        <v>0</v>
      </c>
      <c r="J82" s="363">
        <f t="shared" si="126"/>
        <v>0</v>
      </c>
      <c r="K82" s="363">
        <f t="shared" si="126"/>
        <v>0</v>
      </c>
      <c r="L82" s="363">
        <f t="shared" si="126"/>
        <v>0</v>
      </c>
    </row>
    <row r="83" spans="1:12" ht="25.5" hidden="1" customHeight="1" thickBot="1" x14ac:dyDescent="0.25">
      <c r="A83" s="473" t="s">
        <v>193</v>
      </c>
      <c r="B83" s="474"/>
      <c r="C83" s="474"/>
      <c r="D83" s="474"/>
      <c r="E83" s="475"/>
      <c r="G83" s="129"/>
      <c r="H83" s="129"/>
      <c r="I83" s="129"/>
      <c r="J83" s="129"/>
      <c r="K83" s="129"/>
      <c r="L83" s="129"/>
    </row>
    <row r="84" spans="1:12" ht="0.75" customHeight="1" thickTop="1" thickBot="1" x14ac:dyDescent="0.3">
      <c r="A84" s="130" t="s">
        <v>42</v>
      </c>
      <c r="B84" s="139" t="s">
        <v>194</v>
      </c>
      <c r="C84" s="59">
        <f>G84+J84</f>
        <v>0</v>
      </c>
      <c r="D84" s="59">
        <f>H84+K84</f>
        <v>0</v>
      </c>
      <c r="E84" s="126">
        <f t="shared" ref="E84" si="127">C84+D84</f>
        <v>0</v>
      </c>
      <c r="G84" s="124"/>
      <c r="H84" s="124"/>
      <c r="I84" s="125">
        <f t="shared" ref="I84" si="128">G84+H84</f>
        <v>0</v>
      </c>
      <c r="J84" s="124"/>
      <c r="K84" s="124"/>
      <c r="L84" s="125">
        <f t="shared" ref="L84" si="129">J84+K84</f>
        <v>0</v>
      </c>
    </row>
    <row r="85" spans="1:12" ht="32.25" hidden="1" customHeight="1" thickTop="1" thickBot="1" x14ac:dyDescent="0.3">
      <c r="A85" s="130"/>
      <c r="B85" s="133"/>
      <c r="C85" s="59"/>
      <c r="D85" s="59"/>
      <c r="E85" s="126"/>
      <c r="G85" s="124"/>
      <c r="H85" s="124"/>
      <c r="I85" s="125"/>
      <c r="J85" s="124"/>
      <c r="K85" s="124"/>
      <c r="L85" s="125"/>
    </row>
    <row r="86" spans="1:12" ht="0.75" customHeight="1" thickTop="1" thickBot="1" x14ac:dyDescent="0.3">
      <c r="A86" s="468" t="s">
        <v>108</v>
      </c>
      <c r="B86" s="469"/>
      <c r="C86" s="131">
        <f>SUM(C84:C85)</f>
        <v>0</v>
      </c>
      <c r="D86" s="131">
        <f t="shared" ref="D86:E86" si="130">SUM(D84:D85)</f>
        <v>0</v>
      </c>
      <c r="E86" s="132">
        <f t="shared" si="130"/>
        <v>0</v>
      </c>
      <c r="G86" s="131">
        <f>SUM(G84:G85)</f>
        <v>0</v>
      </c>
      <c r="H86" s="131">
        <f t="shared" ref="H86:I86" si="131">SUM(H84:H85)</f>
        <v>0</v>
      </c>
      <c r="I86" s="132">
        <f t="shared" si="131"/>
        <v>0</v>
      </c>
      <c r="J86" s="131">
        <f>SUM(J84:J85)</f>
        <v>0</v>
      </c>
      <c r="K86" s="131">
        <f t="shared" ref="K86:L86" si="132">SUM(K84:K85)</f>
        <v>0</v>
      </c>
      <c r="L86" s="132">
        <f t="shared" si="132"/>
        <v>0</v>
      </c>
    </row>
    <row r="87" spans="1:12" ht="15.75" customHeight="1" thickBot="1" x14ac:dyDescent="0.3">
      <c r="A87" s="505" t="s">
        <v>494</v>
      </c>
      <c r="B87" s="505"/>
      <c r="C87" s="140">
        <f>C14+C41+C61+C78+C82+C86+C17</f>
        <v>0</v>
      </c>
      <c r="D87" s="140">
        <f>D14+D41+D61+D78+D82+D86+D17</f>
        <v>0</v>
      </c>
      <c r="E87" s="140">
        <f>E14+E41+E61+E78+E82+E86+E17</f>
        <v>0</v>
      </c>
      <c r="G87" s="140">
        <f t="shared" ref="G87:L87" si="133">G14+G41+G61+G78+G82+G86+G17</f>
        <v>0</v>
      </c>
      <c r="H87" s="140">
        <f t="shared" si="133"/>
        <v>0</v>
      </c>
      <c r="I87" s="140">
        <f t="shared" si="133"/>
        <v>0</v>
      </c>
      <c r="J87" s="140">
        <f t="shared" si="133"/>
        <v>0</v>
      </c>
      <c r="K87" s="140">
        <f t="shared" si="133"/>
        <v>0</v>
      </c>
      <c r="L87" s="140">
        <f t="shared" si="133"/>
        <v>0</v>
      </c>
    </row>
    <row r="88" spans="1:12" ht="15.75" thickBot="1" x14ac:dyDescent="0.3">
      <c r="A88" s="506" t="s">
        <v>495</v>
      </c>
      <c r="B88" s="507"/>
      <c r="C88" s="140">
        <f>C11+C12+C13+C17+C43+C66+C46</f>
        <v>0</v>
      </c>
      <c r="D88" s="140">
        <f>D11+D12+D13+D17+D43+D66+D46</f>
        <v>0</v>
      </c>
      <c r="E88" s="140">
        <f>E11+E12+E13+E17+E43+E66+E46</f>
        <v>0</v>
      </c>
      <c r="G88" s="140">
        <f t="shared" ref="G88:L88" si="134">G11+G12+G13+G17+G43+G66+G46</f>
        <v>0</v>
      </c>
      <c r="H88" s="140">
        <f t="shared" si="134"/>
        <v>0</v>
      </c>
      <c r="I88" s="140">
        <f t="shared" si="134"/>
        <v>0</v>
      </c>
      <c r="J88" s="140">
        <f t="shared" si="134"/>
        <v>0</v>
      </c>
      <c r="K88" s="140">
        <f t="shared" si="134"/>
        <v>0</v>
      </c>
      <c r="L88" s="140">
        <f t="shared" si="134"/>
        <v>0</v>
      </c>
    </row>
    <row r="89" spans="1:12" ht="17.25" customHeight="1" x14ac:dyDescent="0.2">
      <c r="A89" s="503" t="s">
        <v>564</v>
      </c>
      <c r="B89" s="503"/>
      <c r="C89" s="503"/>
      <c r="D89" s="503"/>
      <c r="E89" s="503"/>
      <c r="F89" s="190"/>
      <c r="G89" s="193"/>
      <c r="H89" s="193"/>
      <c r="I89" s="193"/>
      <c r="J89" s="193"/>
      <c r="K89" s="193"/>
      <c r="L89" s="193"/>
    </row>
    <row r="90" spans="1:12" ht="20.25" customHeight="1" x14ac:dyDescent="0.2">
      <c r="A90" s="366" t="s">
        <v>497</v>
      </c>
      <c r="B90" s="135" t="s">
        <v>565</v>
      </c>
      <c r="C90" s="361">
        <f>G90+J90</f>
        <v>0</v>
      </c>
      <c r="D90" s="361">
        <f t="shared" ref="D90:D91" si="135">H90+K90</f>
        <v>0</v>
      </c>
      <c r="E90" s="193">
        <f t="shared" ref="E90:E91" si="136">C90+D90</f>
        <v>0</v>
      </c>
      <c r="F90" s="190"/>
      <c r="G90" s="362">
        <v>0</v>
      </c>
      <c r="H90" s="362">
        <v>0</v>
      </c>
      <c r="I90" s="193">
        <f>G90+H90</f>
        <v>0</v>
      </c>
      <c r="J90" s="362">
        <v>0</v>
      </c>
      <c r="K90" s="362">
        <v>0</v>
      </c>
      <c r="L90" s="193">
        <f>J90+K90</f>
        <v>0</v>
      </c>
    </row>
    <row r="91" spans="1:12" ht="26.25" customHeight="1" x14ac:dyDescent="0.2">
      <c r="A91" s="366" t="s">
        <v>498</v>
      </c>
      <c r="B91" s="135" t="s">
        <v>566</v>
      </c>
      <c r="C91" s="361">
        <f t="shared" ref="C91" si="137">G91+J91</f>
        <v>0</v>
      </c>
      <c r="D91" s="361">
        <f t="shared" si="135"/>
        <v>0</v>
      </c>
      <c r="E91" s="193">
        <f t="shared" si="136"/>
        <v>0</v>
      </c>
      <c r="F91" s="190"/>
      <c r="G91" s="362">
        <v>0</v>
      </c>
      <c r="H91" s="362">
        <v>0</v>
      </c>
      <c r="I91" s="193">
        <f t="shared" ref="I91" si="138">G91+H91</f>
        <v>0</v>
      </c>
      <c r="J91" s="362">
        <v>0</v>
      </c>
      <c r="K91" s="362">
        <v>0</v>
      </c>
      <c r="L91" s="193">
        <f t="shared" ref="L91" si="139">J91+K91</f>
        <v>0</v>
      </c>
    </row>
    <row r="92" spans="1:12" ht="15" x14ac:dyDescent="0.2">
      <c r="A92" s="504" t="s">
        <v>499</v>
      </c>
      <c r="B92" s="504"/>
      <c r="C92" s="363">
        <f>SUM(C90:C91)</f>
        <v>0</v>
      </c>
      <c r="D92" s="363">
        <f>SUM(D90:D91)</f>
        <v>0</v>
      </c>
      <c r="E92" s="363">
        <f>SUM(E90:E91)</f>
        <v>0</v>
      </c>
      <c r="F92" s="367"/>
      <c r="G92" s="363">
        <f t="shared" ref="G92:L92" si="140">SUM(G90:G91)</f>
        <v>0</v>
      </c>
      <c r="H92" s="363">
        <f t="shared" si="140"/>
        <v>0</v>
      </c>
      <c r="I92" s="363">
        <f t="shared" si="140"/>
        <v>0</v>
      </c>
      <c r="J92" s="363">
        <f t="shared" si="140"/>
        <v>0</v>
      </c>
      <c r="K92" s="363">
        <f t="shared" si="140"/>
        <v>0</v>
      </c>
      <c r="L92" s="363">
        <f t="shared" si="140"/>
        <v>0</v>
      </c>
    </row>
    <row r="93" spans="1:12" ht="15" x14ac:dyDescent="0.25">
      <c r="A93" s="504" t="s">
        <v>500</v>
      </c>
      <c r="B93" s="504"/>
      <c r="C93" s="201">
        <f>C87+C92</f>
        <v>0</v>
      </c>
      <c r="D93" s="201">
        <f>D87+D92</f>
        <v>0</v>
      </c>
      <c r="E93" s="201">
        <f>E87+E92</f>
        <v>0</v>
      </c>
      <c r="F93" s="368"/>
      <c r="G93" s="201">
        <f t="shared" ref="G93:L93" si="141">G87+G92</f>
        <v>0</v>
      </c>
      <c r="H93" s="201">
        <f t="shared" si="141"/>
        <v>0</v>
      </c>
      <c r="I93" s="201">
        <f t="shared" si="141"/>
        <v>0</v>
      </c>
      <c r="J93" s="201">
        <f t="shared" si="141"/>
        <v>0</v>
      </c>
      <c r="K93" s="201">
        <f t="shared" si="141"/>
        <v>0</v>
      </c>
      <c r="L93" s="201">
        <f t="shared" si="141"/>
        <v>0</v>
      </c>
    </row>
    <row r="94" spans="1:12" ht="15" x14ac:dyDescent="0.25">
      <c r="A94" s="364"/>
      <c r="B94" s="364"/>
      <c r="C94" s="365"/>
      <c r="D94" s="365"/>
      <c r="E94" s="365"/>
      <c r="G94" s="365"/>
      <c r="H94" s="365"/>
      <c r="I94" s="365"/>
      <c r="J94" s="365"/>
      <c r="K94" s="365"/>
      <c r="L94" s="365"/>
    </row>
    <row r="95" spans="1:12" x14ac:dyDescent="0.2">
      <c r="B95" s="105"/>
    </row>
    <row r="96" spans="1:12" x14ac:dyDescent="0.2">
      <c r="B96" s="105"/>
    </row>
    <row r="97" spans="2:2" x14ac:dyDescent="0.2">
      <c r="B97" s="105"/>
    </row>
    <row r="98" spans="2:2" x14ac:dyDescent="0.2">
      <c r="B98" s="105"/>
    </row>
    <row r="99" spans="2:2" x14ac:dyDescent="0.2">
      <c r="B99" s="105"/>
    </row>
    <row r="100" spans="2:2" x14ac:dyDescent="0.2">
      <c r="B100" s="105"/>
    </row>
    <row r="101" spans="2:2" x14ac:dyDescent="0.2">
      <c r="B101" s="105"/>
    </row>
    <row r="102" spans="2:2" x14ac:dyDescent="0.2">
      <c r="B102" s="105"/>
    </row>
    <row r="103" spans="2:2" x14ac:dyDescent="0.2">
      <c r="B103" s="105"/>
    </row>
    <row r="104" spans="2:2" x14ac:dyDescent="0.2">
      <c r="B104" s="105"/>
    </row>
    <row r="105" spans="2:2" x14ac:dyDescent="0.2">
      <c r="B105" s="105"/>
    </row>
    <row r="106" spans="2:2" x14ac:dyDescent="0.2">
      <c r="B106" s="105"/>
    </row>
    <row r="107" spans="2:2" x14ac:dyDescent="0.2">
      <c r="B107" s="105"/>
    </row>
    <row r="108" spans="2:2" x14ac:dyDescent="0.2">
      <c r="B108" s="105"/>
    </row>
    <row r="109" spans="2:2" x14ac:dyDescent="0.2">
      <c r="B109" s="105"/>
    </row>
    <row r="110" spans="2:2" x14ac:dyDescent="0.2">
      <c r="B110" s="105"/>
    </row>
    <row r="111" spans="2:2" x14ac:dyDescent="0.2">
      <c r="B111" s="105"/>
    </row>
    <row r="112" spans="2:2" x14ac:dyDescent="0.2">
      <c r="B112" s="105"/>
    </row>
    <row r="113" spans="2:2" x14ac:dyDescent="0.2">
      <c r="B113" s="105"/>
    </row>
    <row r="114" spans="2:2" x14ac:dyDescent="0.2">
      <c r="B114" s="105"/>
    </row>
    <row r="115" spans="2:2" x14ac:dyDescent="0.2">
      <c r="B115" s="105"/>
    </row>
    <row r="116" spans="2:2" x14ac:dyDescent="0.2">
      <c r="B116" s="105"/>
    </row>
    <row r="117" spans="2:2" x14ac:dyDescent="0.2">
      <c r="B117" s="105"/>
    </row>
    <row r="118" spans="2:2" x14ac:dyDescent="0.2">
      <c r="B118" s="105"/>
    </row>
    <row r="119" spans="2:2" x14ac:dyDescent="0.2">
      <c r="B119" s="105"/>
    </row>
    <row r="120" spans="2:2" x14ac:dyDescent="0.2">
      <c r="B120" s="105"/>
    </row>
    <row r="121" spans="2:2" x14ac:dyDescent="0.2">
      <c r="B121" s="105"/>
    </row>
    <row r="122" spans="2:2" x14ac:dyDescent="0.2">
      <c r="B122" s="105"/>
    </row>
    <row r="123" spans="2:2" x14ac:dyDescent="0.2">
      <c r="B123" s="105"/>
    </row>
    <row r="124" spans="2:2" x14ac:dyDescent="0.2">
      <c r="B124" s="105"/>
    </row>
    <row r="125" spans="2:2" x14ac:dyDescent="0.2">
      <c r="B125" s="105"/>
    </row>
    <row r="126" spans="2:2" x14ac:dyDescent="0.2">
      <c r="B126" s="105"/>
    </row>
    <row r="127" spans="2:2" x14ac:dyDescent="0.2">
      <c r="B127" s="105"/>
    </row>
  </sheetData>
  <mergeCells count="25">
    <mergeCell ref="A89:E89"/>
    <mergeCell ref="A92:B92"/>
    <mergeCell ref="A93:B93"/>
    <mergeCell ref="A87:B87"/>
    <mergeCell ref="A88:B88"/>
    <mergeCell ref="A1:E1"/>
    <mergeCell ref="A2:E2"/>
    <mergeCell ref="A3:E3"/>
    <mergeCell ref="A64:E64"/>
    <mergeCell ref="A4:E4"/>
    <mergeCell ref="A5:A6"/>
    <mergeCell ref="B5:B6"/>
    <mergeCell ref="A8:E8"/>
    <mergeCell ref="A14:B14"/>
    <mergeCell ref="A15:E15"/>
    <mergeCell ref="A17:B17"/>
    <mergeCell ref="A18:E18"/>
    <mergeCell ref="A41:B41"/>
    <mergeCell ref="A86:B86"/>
    <mergeCell ref="A42:E42"/>
    <mergeCell ref="A79:E79"/>
    <mergeCell ref="A78:B78"/>
    <mergeCell ref="A82:B82"/>
    <mergeCell ref="A83:E83"/>
    <mergeCell ref="A61:B61"/>
  </mergeCells>
  <phoneticPr fontId="30"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aie10"/>
  <dimension ref="A1:O62"/>
  <sheetViews>
    <sheetView showGridLines="0" topLeftCell="A13" zoomScaleNormal="100" workbookViewId="0">
      <selection activeCell="H58" sqref="D57:J58"/>
    </sheetView>
  </sheetViews>
  <sheetFormatPr defaultColWidth="9.140625" defaultRowHeight="12" x14ac:dyDescent="0.2"/>
  <cols>
    <col min="1" max="1" width="6.7109375" style="83" customWidth="1"/>
    <col min="2" max="2" width="41.5703125" style="81" customWidth="1"/>
    <col min="3" max="3" width="12.7109375" style="82" customWidth="1"/>
    <col min="4" max="5" width="11.28515625" style="82" customWidth="1"/>
    <col min="6" max="10" width="12.7109375" style="82" customWidth="1"/>
    <col min="11" max="11" width="17.140625" style="68" customWidth="1"/>
    <col min="12" max="12" width="28.7109375" style="339" customWidth="1"/>
    <col min="13" max="16384" width="9.140625" style="68"/>
  </cols>
  <sheetData>
    <row r="1" spans="1:12" x14ac:dyDescent="0.2">
      <c r="A1" s="508" t="s">
        <v>562</v>
      </c>
      <c r="B1" s="508"/>
      <c r="C1" s="508"/>
      <c r="D1" s="508"/>
      <c r="E1" s="508"/>
      <c r="F1" s="508"/>
      <c r="G1" s="508"/>
      <c r="H1" s="508"/>
      <c r="I1" s="508"/>
      <c r="J1" s="508"/>
    </row>
    <row r="2" spans="1:12" x14ac:dyDescent="0.2">
      <c r="A2" s="69"/>
      <c r="B2" s="70"/>
      <c r="C2" s="71"/>
      <c r="D2" s="71"/>
      <c r="E2" s="71"/>
      <c r="F2" s="71"/>
      <c r="G2" s="71"/>
      <c r="H2" s="71"/>
      <c r="I2" s="71"/>
      <c r="J2" s="71"/>
    </row>
    <row r="3" spans="1:12" x14ac:dyDescent="0.2">
      <c r="A3" s="518" t="s">
        <v>6</v>
      </c>
      <c r="B3" s="516" t="s">
        <v>7</v>
      </c>
      <c r="C3" s="509" t="s">
        <v>8</v>
      </c>
      <c r="D3" s="509"/>
      <c r="E3" s="425"/>
      <c r="F3" s="514" t="s">
        <v>45</v>
      </c>
      <c r="G3" s="509" t="s">
        <v>9</v>
      </c>
      <c r="H3" s="509"/>
      <c r="I3" s="514" t="s">
        <v>46</v>
      </c>
      <c r="J3" s="514" t="s">
        <v>4</v>
      </c>
      <c r="K3" s="97"/>
      <c r="L3" s="340"/>
    </row>
    <row r="4" spans="1:12" ht="96" x14ac:dyDescent="0.2">
      <c r="A4" s="519"/>
      <c r="B4" s="517"/>
      <c r="C4" s="254" t="s">
        <v>69</v>
      </c>
      <c r="D4" s="254" t="s">
        <v>70</v>
      </c>
      <c r="E4" s="426" t="s">
        <v>545</v>
      </c>
      <c r="F4" s="515"/>
      <c r="G4" s="254" t="s">
        <v>71</v>
      </c>
      <c r="H4" s="254" t="s">
        <v>72</v>
      </c>
      <c r="I4" s="515"/>
      <c r="J4" s="515"/>
      <c r="K4" s="254" t="s">
        <v>191</v>
      </c>
      <c r="L4" s="341" t="s">
        <v>192</v>
      </c>
    </row>
    <row r="5" spans="1:12" x14ac:dyDescent="0.2">
      <c r="A5" s="72" t="s">
        <v>33</v>
      </c>
      <c r="B5" s="510" t="s">
        <v>546</v>
      </c>
      <c r="C5" s="511"/>
      <c r="D5" s="511"/>
      <c r="E5" s="511"/>
      <c r="F5" s="511"/>
      <c r="G5" s="511"/>
      <c r="H5" s="511"/>
      <c r="I5" s="511"/>
      <c r="J5" s="511"/>
      <c r="K5" s="98"/>
      <c r="L5" s="342"/>
    </row>
    <row r="6" spans="1:12" ht="36" x14ac:dyDescent="0.2">
      <c r="A6" s="72" t="s">
        <v>549</v>
      </c>
      <c r="B6" s="73" t="str">
        <f>'4- DEVIZ'!B9</f>
        <v>Obţinerea clădirii</v>
      </c>
      <c r="C6" s="74">
        <f>'4- DEVIZ'!G8</f>
        <v>0</v>
      </c>
      <c r="D6" s="74">
        <f>'4- DEVIZ'!H8</f>
        <v>0</v>
      </c>
      <c r="E6" s="74"/>
      <c r="F6" s="74">
        <f>'4- DEVIZ'!I8</f>
        <v>0</v>
      </c>
      <c r="G6" s="74">
        <f>'4- DEVIZ'!J8</f>
        <v>0</v>
      </c>
      <c r="H6" s="74">
        <f>'4- DEVIZ'!K8</f>
        <v>0</v>
      </c>
      <c r="I6" s="74">
        <f>'4- DEVIZ'!L8</f>
        <v>0</v>
      </c>
      <c r="J6" s="74">
        <f>F6+I6</f>
        <v>0</v>
      </c>
      <c r="K6" s="269" t="s">
        <v>399</v>
      </c>
      <c r="L6" s="343" t="s">
        <v>551</v>
      </c>
    </row>
    <row r="7" spans="1:12" ht="36" x14ac:dyDescent="0.2">
      <c r="A7" s="72" t="s">
        <v>550</v>
      </c>
      <c r="B7" s="73" t="str">
        <f>'4- DEVIZ'!B10</f>
        <v>Obţinerea terenului</v>
      </c>
      <c r="C7" s="74">
        <f>'4- DEVIZ'!G10</f>
        <v>0</v>
      </c>
      <c r="D7" s="74">
        <f>'4- DEVIZ'!H10</f>
        <v>0</v>
      </c>
      <c r="E7" s="74"/>
      <c r="F7" s="74">
        <f>'4- DEVIZ'!I10</f>
        <v>0</v>
      </c>
      <c r="G7" s="74">
        <f>'4- DEVIZ'!J10</f>
        <v>0</v>
      </c>
      <c r="H7" s="74">
        <f>'4- DEVIZ'!K10</f>
        <v>0</v>
      </c>
      <c r="I7" s="74">
        <f>'4- DEVIZ'!L10</f>
        <v>0</v>
      </c>
      <c r="J7" s="74">
        <f>F7+I7</f>
        <v>0</v>
      </c>
      <c r="K7" s="269" t="s">
        <v>399</v>
      </c>
      <c r="L7" s="343" t="s">
        <v>400</v>
      </c>
    </row>
    <row r="8" spans="1:12" x14ac:dyDescent="0.2">
      <c r="A8" s="72" t="s">
        <v>155</v>
      </c>
      <c r="B8" s="73" t="str">
        <f>'4- DEVIZ'!B11</f>
        <v>Amenajarea terenului</v>
      </c>
      <c r="C8" s="74">
        <f>'4- DEVIZ'!G11</f>
        <v>0</v>
      </c>
      <c r="D8" s="74">
        <f>'4- DEVIZ'!H11</f>
        <v>0</v>
      </c>
      <c r="E8" s="74"/>
      <c r="F8" s="74">
        <f>'4- DEVIZ'!I11</f>
        <v>0</v>
      </c>
      <c r="G8" s="74">
        <f>'4- DEVIZ'!J11</f>
        <v>0</v>
      </c>
      <c r="H8" s="74">
        <f>'4- DEVIZ'!K11</f>
        <v>0</v>
      </c>
      <c r="I8" s="74">
        <f>'4- DEVIZ'!L11</f>
        <v>0</v>
      </c>
      <c r="J8" s="74">
        <f t="shared" ref="J8:J10" si="0">F8+I8</f>
        <v>0</v>
      </c>
      <c r="K8" s="273" t="s">
        <v>401</v>
      </c>
      <c r="L8" s="343" t="s">
        <v>402</v>
      </c>
    </row>
    <row r="9" spans="1:12" ht="41.25" customHeight="1" x14ac:dyDescent="0.2">
      <c r="A9" s="72" t="s">
        <v>156</v>
      </c>
      <c r="B9" s="73" t="str">
        <f>'4- DEVIZ'!B12</f>
        <v>Amenajări pentru protecţia mediului şi aducerea terenului la starea iniţială</v>
      </c>
      <c r="C9" s="74">
        <f>'4- DEVIZ'!G12</f>
        <v>0</v>
      </c>
      <c r="D9" s="74">
        <f>'4- DEVIZ'!H12</f>
        <v>0</v>
      </c>
      <c r="E9" s="74"/>
      <c r="F9" s="74">
        <f>'4- DEVIZ'!I12</f>
        <v>0</v>
      </c>
      <c r="G9" s="74">
        <f>'4- DEVIZ'!J12</f>
        <v>0</v>
      </c>
      <c r="H9" s="74">
        <f>'4- DEVIZ'!K12</f>
        <v>0</v>
      </c>
      <c r="I9" s="74">
        <f>'4- DEVIZ'!L12</f>
        <v>0</v>
      </c>
      <c r="J9" s="74">
        <f t="shared" si="0"/>
        <v>0</v>
      </c>
      <c r="K9" s="273" t="s">
        <v>401</v>
      </c>
      <c r="L9" s="344" t="s">
        <v>403</v>
      </c>
    </row>
    <row r="10" spans="1:12" ht="33.75" customHeight="1" x14ac:dyDescent="0.2">
      <c r="A10" s="72" t="s">
        <v>158</v>
      </c>
      <c r="B10" s="73" t="str">
        <f>'4- DEVIZ'!B13</f>
        <v>Cheltuieli pentru relocarea/protecţia utilităţilor</v>
      </c>
      <c r="C10" s="74">
        <f>'4- DEVIZ'!G13</f>
        <v>0</v>
      </c>
      <c r="D10" s="74">
        <f>'4- DEVIZ'!H13</f>
        <v>0</v>
      </c>
      <c r="E10" s="74"/>
      <c r="F10" s="74">
        <f>'4- DEVIZ'!I13</f>
        <v>0</v>
      </c>
      <c r="G10" s="74">
        <f>'4- DEVIZ'!J13</f>
        <v>0</v>
      </c>
      <c r="H10" s="74">
        <f>'4- DEVIZ'!K13</f>
        <v>0</v>
      </c>
      <c r="I10" s="74">
        <f>'4- DEVIZ'!L13</f>
        <v>0</v>
      </c>
      <c r="J10" s="74">
        <f t="shared" si="0"/>
        <v>0</v>
      </c>
      <c r="K10" s="273" t="s">
        <v>401</v>
      </c>
      <c r="L10" s="345" t="s">
        <v>405</v>
      </c>
    </row>
    <row r="11" spans="1:12" s="69" customFormat="1" x14ac:dyDescent="0.2">
      <c r="A11" s="85"/>
      <c r="B11" s="86" t="s">
        <v>12</v>
      </c>
      <c r="C11" s="87">
        <f>SUM(C7:C10)</f>
        <v>0</v>
      </c>
      <c r="D11" s="87">
        <f t="shared" ref="D11:J11" si="1">SUM(D7:D10)</f>
        <v>0</v>
      </c>
      <c r="E11" s="87"/>
      <c r="F11" s="87">
        <f t="shared" si="1"/>
        <v>0</v>
      </c>
      <c r="G11" s="87">
        <f t="shared" si="1"/>
        <v>0</v>
      </c>
      <c r="H11" s="87">
        <f t="shared" si="1"/>
        <v>0</v>
      </c>
      <c r="I11" s="87">
        <f t="shared" si="1"/>
        <v>0</v>
      </c>
      <c r="J11" s="87">
        <f t="shared" si="1"/>
        <v>0</v>
      </c>
      <c r="K11" s="272"/>
      <c r="L11" s="346"/>
    </row>
    <row r="12" spans="1:12" ht="15.75" customHeight="1" x14ac:dyDescent="0.2">
      <c r="A12" s="72" t="s">
        <v>34</v>
      </c>
      <c r="B12" s="512" t="s">
        <v>406</v>
      </c>
      <c r="C12" s="513"/>
      <c r="D12" s="513"/>
      <c r="E12" s="513"/>
      <c r="F12" s="513"/>
      <c r="G12" s="513"/>
      <c r="H12" s="513"/>
      <c r="I12" s="513"/>
      <c r="J12" s="513"/>
      <c r="K12" s="271"/>
      <c r="L12" s="342"/>
    </row>
    <row r="13" spans="1:12" ht="36.75" customHeight="1" x14ac:dyDescent="0.2">
      <c r="A13" s="75" t="s">
        <v>13</v>
      </c>
      <c r="B13" s="67" t="str">
        <f>'4- DEVIZ'!B16</f>
        <v>Cheltuieli pentru asigurarea utilităţilor necesare obiectivului de investiţii</v>
      </c>
      <c r="C13" s="74">
        <f>'4- DEVIZ'!G16</f>
        <v>0</v>
      </c>
      <c r="D13" s="74">
        <f>'4- DEVIZ'!H16</f>
        <v>0</v>
      </c>
      <c r="E13" s="74"/>
      <c r="F13" s="74">
        <f>C13+D13</f>
        <v>0</v>
      </c>
      <c r="G13" s="74">
        <f>'4- DEVIZ'!J16</f>
        <v>0</v>
      </c>
      <c r="H13" s="74">
        <f>'4- DEVIZ'!K16</f>
        <v>0</v>
      </c>
      <c r="I13" s="74">
        <f>G13+H13</f>
        <v>0</v>
      </c>
      <c r="J13" s="74">
        <f>F13+I13</f>
        <v>0</v>
      </c>
      <c r="K13" s="273" t="s">
        <v>401</v>
      </c>
      <c r="L13" s="344" t="s">
        <v>408</v>
      </c>
    </row>
    <row r="14" spans="1:12" s="69" customFormat="1" ht="14.25" customHeight="1" x14ac:dyDescent="0.2">
      <c r="A14" s="85"/>
      <c r="B14" s="86" t="s">
        <v>14</v>
      </c>
      <c r="C14" s="87">
        <f>SUM(C13:C13)</f>
        <v>0</v>
      </c>
      <c r="D14" s="87">
        <f>SUM(D13:D13)</f>
        <v>0</v>
      </c>
      <c r="E14" s="87"/>
      <c r="F14" s="87">
        <f>C14+D14</f>
        <v>0</v>
      </c>
      <c r="G14" s="87">
        <f>SUM(G13:G13)</f>
        <v>0</v>
      </c>
      <c r="H14" s="87">
        <f>SUM(H13:H13)</f>
        <v>0</v>
      </c>
      <c r="I14" s="87">
        <f>G14+H14</f>
        <v>0</v>
      </c>
      <c r="J14" s="87">
        <f>F14+I14</f>
        <v>0</v>
      </c>
      <c r="K14" s="272"/>
      <c r="L14" s="346"/>
    </row>
    <row r="15" spans="1:12" x14ac:dyDescent="0.2">
      <c r="A15" s="72" t="s">
        <v>35</v>
      </c>
      <c r="B15" s="512" t="s">
        <v>36</v>
      </c>
      <c r="C15" s="513"/>
      <c r="D15" s="513"/>
      <c r="E15" s="513"/>
      <c r="F15" s="513"/>
      <c r="G15" s="513"/>
      <c r="H15" s="513"/>
      <c r="I15" s="513"/>
      <c r="J15" s="513"/>
      <c r="K15" s="271"/>
      <c r="L15" s="342"/>
    </row>
    <row r="16" spans="1:12" ht="33.75" x14ac:dyDescent="0.2">
      <c r="A16" s="106" t="str">
        <f>'4- DEVIZ'!A19</f>
        <v>3.1.</v>
      </c>
      <c r="B16" s="67" t="str">
        <f>'4- DEVIZ'!B20</f>
        <v xml:space="preserve"> Studii de teren</v>
      </c>
      <c r="C16" s="74">
        <f>'4- DEVIZ'!G19</f>
        <v>0</v>
      </c>
      <c r="D16" s="74">
        <f>'4- DEVIZ'!H19</f>
        <v>0</v>
      </c>
      <c r="E16" s="74"/>
      <c r="F16" s="74">
        <f>'4- DEVIZ'!I19</f>
        <v>0</v>
      </c>
      <c r="G16" s="74">
        <f>'4- DEVIZ'!J19</f>
        <v>0</v>
      </c>
      <c r="H16" s="74">
        <f>'4- DEVIZ'!K19</f>
        <v>0</v>
      </c>
      <c r="I16" s="74">
        <f>'4- DEVIZ'!L19</f>
        <v>0</v>
      </c>
      <c r="J16" s="74">
        <f t="shared" ref="J16:J23" si="2">F16+I16</f>
        <v>0</v>
      </c>
      <c r="K16" s="275" t="s">
        <v>414</v>
      </c>
      <c r="L16" s="344" t="s">
        <v>427</v>
      </c>
    </row>
    <row r="17" spans="1:12" ht="37.5" customHeight="1" x14ac:dyDescent="0.2">
      <c r="A17" s="106" t="str">
        <f>'4- DEVIZ'!A23</f>
        <v xml:space="preserve">3.2. </v>
      </c>
      <c r="B17" s="67" t="str">
        <f>'4- DEVIZ'!B23</f>
        <v>Documentaţii-suport şi cheltuieli pentru obţinerea de avize, acorduri şi autorizaţii</v>
      </c>
      <c r="C17" s="74">
        <f>'4- DEVIZ'!G23</f>
        <v>0</v>
      </c>
      <c r="D17" s="74">
        <f>'4- DEVIZ'!H23</f>
        <v>0</v>
      </c>
      <c r="E17" s="74"/>
      <c r="F17" s="74">
        <f>'4- DEVIZ'!I23</f>
        <v>0</v>
      </c>
      <c r="G17" s="74">
        <f>'4- DEVIZ'!J23</f>
        <v>0</v>
      </c>
      <c r="H17" s="74">
        <f>'4- DEVIZ'!K23</f>
        <v>0</v>
      </c>
      <c r="I17" s="74">
        <f>'4- DEVIZ'!L23</f>
        <v>0</v>
      </c>
      <c r="J17" s="74">
        <f t="shared" si="2"/>
        <v>0</v>
      </c>
      <c r="K17" s="275" t="s">
        <v>414</v>
      </c>
      <c r="L17" s="344" t="s">
        <v>419</v>
      </c>
    </row>
    <row r="18" spans="1:12" ht="16.5" customHeight="1" x14ac:dyDescent="0.2">
      <c r="A18" s="106" t="str">
        <f>'4- DEVIZ'!A24</f>
        <v xml:space="preserve">3.3. </v>
      </c>
      <c r="B18" s="67" t="str">
        <f>'4- DEVIZ'!B24</f>
        <v>Expertizare tehnică</v>
      </c>
      <c r="C18" s="74">
        <f>'4- DEVIZ'!G24</f>
        <v>0</v>
      </c>
      <c r="D18" s="74">
        <f>'4- DEVIZ'!H24</f>
        <v>0</v>
      </c>
      <c r="E18" s="74"/>
      <c r="F18" s="74">
        <f>'4- DEVIZ'!I24</f>
        <v>0</v>
      </c>
      <c r="G18" s="74">
        <f>'4- DEVIZ'!J24</f>
        <v>0</v>
      </c>
      <c r="H18" s="74">
        <f>'4- DEVIZ'!K24</f>
        <v>0</v>
      </c>
      <c r="I18" s="74">
        <f>'4- DEVIZ'!L24</f>
        <v>0</v>
      </c>
      <c r="J18" s="74">
        <f t="shared" ref="J18" si="3">F18+I18</f>
        <v>0</v>
      </c>
      <c r="K18" s="275" t="s">
        <v>414</v>
      </c>
      <c r="L18" s="344" t="s">
        <v>423</v>
      </c>
    </row>
    <row r="19" spans="1:12" ht="29.25" customHeight="1" x14ac:dyDescent="0.2">
      <c r="A19" s="106" t="s">
        <v>521</v>
      </c>
      <c r="B19" s="67" t="s">
        <v>522</v>
      </c>
      <c r="C19" s="74">
        <f>'4- DEVIZ'!G25</f>
        <v>0</v>
      </c>
      <c r="D19" s="74">
        <f>'4- DEVIZ'!H25</f>
        <v>0</v>
      </c>
      <c r="E19" s="74"/>
      <c r="F19" s="74">
        <f>'4- DEVIZ'!I25</f>
        <v>0</v>
      </c>
      <c r="G19" s="74">
        <f>'4- DEVIZ'!J25</f>
        <v>0</v>
      </c>
      <c r="H19" s="74">
        <f>'4- DEVIZ'!K25</f>
        <v>0</v>
      </c>
      <c r="I19" s="74">
        <f>'4- DEVIZ'!L25</f>
        <v>0</v>
      </c>
      <c r="J19" s="74">
        <f>F19+I19</f>
        <v>0</v>
      </c>
      <c r="K19" s="275" t="s">
        <v>414</v>
      </c>
      <c r="L19" s="344" t="s">
        <v>523</v>
      </c>
    </row>
    <row r="20" spans="1:12" ht="112.5" x14ac:dyDescent="0.2">
      <c r="A20" s="106" t="str">
        <f>'4- DEVIZ'!A26</f>
        <v>3.5.</v>
      </c>
      <c r="B20" s="106" t="str">
        <f>'4- DEVIZ'!B26</f>
        <v>Proiectare</v>
      </c>
      <c r="C20" s="74">
        <f>'4- DEVIZ'!G26</f>
        <v>0</v>
      </c>
      <c r="D20" s="74">
        <f>'4- DEVIZ'!H26</f>
        <v>0</v>
      </c>
      <c r="E20" s="74"/>
      <c r="F20" s="74">
        <f>'4- DEVIZ'!I26</f>
        <v>0</v>
      </c>
      <c r="G20" s="74">
        <f>'4- DEVIZ'!J26</f>
        <v>0</v>
      </c>
      <c r="H20" s="74">
        <f>'4- DEVIZ'!K26</f>
        <v>0</v>
      </c>
      <c r="I20" s="74">
        <f>'4- DEVIZ'!L26</f>
        <v>0</v>
      </c>
      <c r="J20" s="74">
        <f>F20+I20</f>
        <v>0</v>
      </c>
      <c r="K20" s="275" t="s">
        <v>414</v>
      </c>
      <c r="L20" s="344" t="s">
        <v>430</v>
      </c>
    </row>
    <row r="21" spans="1:12" ht="22.5" customHeight="1" x14ac:dyDescent="0.2">
      <c r="A21" s="106" t="str">
        <f>'4- DEVIZ'!A31</f>
        <v xml:space="preserve">3.6. </v>
      </c>
      <c r="B21" s="106" t="str">
        <f>'4- DEVIZ'!B31</f>
        <v>Organizarea procedurilor de achiziţie</v>
      </c>
      <c r="C21" s="74">
        <f>'4- DEVIZ'!G31</f>
        <v>0</v>
      </c>
      <c r="D21" s="74">
        <f>'4- DEVIZ'!H31</f>
        <v>0</v>
      </c>
      <c r="E21" s="74"/>
      <c r="F21" s="74">
        <f>'4- DEVIZ'!I31</f>
        <v>0</v>
      </c>
      <c r="G21" s="74">
        <f>'4- DEVIZ'!J31</f>
        <v>0</v>
      </c>
      <c r="H21" s="74">
        <f>'4- DEVIZ'!K31</f>
        <v>0</v>
      </c>
      <c r="I21" s="74">
        <f>'4- DEVIZ'!L31</f>
        <v>0</v>
      </c>
      <c r="J21" s="74">
        <f t="shared" ref="J21" si="4">F21+I21</f>
        <v>0</v>
      </c>
      <c r="K21" s="275" t="s">
        <v>414</v>
      </c>
      <c r="L21" s="344" t="s">
        <v>434</v>
      </c>
    </row>
    <row r="22" spans="1:12" ht="22.5" x14ac:dyDescent="0.2">
      <c r="A22" s="106" t="str">
        <f>'4- DEVIZ'!A32</f>
        <v>3.7.</v>
      </c>
      <c r="B22" s="106" t="str">
        <f>'4- DEVIZ'!B32</f>
        <v>Consultanţă</v>
      </c>
      <c r="C22" s="74">
        <f>'4- DEVIZ'!G32</f>
        <v>0</v>
      </c>
      <c r="D22" s="74">
        <f>'4- DEVIZ'!H32</f>
        <v>0</v>
      </c>
      <c r="E22" s="74"/>
      <c r="F22" s="74">
        <f>'4- DEVIZ'!I32</f>
        <v>0</v>
      </c>
      <c r="G22" s="74">
        <f>'4- DEVIZ'!J32</f>
        <v>0</v>
      </c>
      <c r="H22" s="74">
        <f>'4- DEVIZ'!K32</f>
        <v>0</v>
      </c>
      <c r="I22" s="74">
        <f>'4- DEVIZ'!L32</f>
        <v>0</v>
      </c>
      <c r="J22" s="74">
        <f t="shared" si="2"/>
        <v>0</v>
      </c>
      <c r="K22" s="275" t="s">
        <v>414</v>
      </c>
      <c r="L22" s="344" t="s">
        <v>440</v>
      </c>
    </row>
    <row r="23" spans="1:12" ht="33.75" x14ac:dyDescent="0.2">
      <c r="A23" s="106" t="str">
        <f>'4- DEVIZ'!A36</f>
        <v>3.8.</v>
      </c>
      <c r="B23" s="106" t="str">
        <f>'4- DEVIZ'!B36</f>
        <v>Asistenţă tehnică</v>
      </c>
      <c r="C23" s="74">
        <f>'4- DEVIZ'!G36</f>
        <v>0</v>
      </c>
      <c r="D23" s="74">
        <f>'4- DEVIZ'!H36</f>
        <v>0</v>
      </c>
      <c r="E23" s="74"/>
      <c r="F23" s="74">
        <f>'4- DEVIZ'!I36</f>
        <v>0</v>
      </c>
      <c r="G23" s="74">
        <f>'4- DEVIZ'!J36</f>
        <v>0</v>
      </c>
      <c r="H23" s="74">
        <f>'4- DEVIZ'!K36</f>
        <v>0</v>
      </c>
      <c r="I23" s="74">
        <f>'4- DEVIZ'!L36</f>
        <v>0</v>
      </c>
      <c r="J23" s="74">
        <f t="shared" si="2"/>
        <v>0</v>
      </c>
      <c r="K23" s="275" t="s">
        <v>414</v>
      </c>
      <c r="L23" s="344" t="s">
        <v>447</v>
      </c>
    </row>
    <row r="24" spans="1:12" s="69" customFormat="1" x14ac:dyDescent="0.2">
      <c r="A24" s="85"/>
      <c r="B24" s="86" t="s">
        <v>451</v>
      </c>
      <c r="C24" s="87">
        <f t="shared" ref="C24:J24" si="5">SUM(C16:C23)</f>
        <v>0</v>
      </c>
      <c r="D24" s="87">
        <f t="shared" si="5"/>
        <v>0</v>
      </c>
      <c r="E24" s="87"/>
      <c r="F24" s="87">
        <f t="shared" si="5"/>
        <v>0</v>
      </c>
      <c r="G24" s="87">
        <f t="shared" si="5"/>
        <v>0</v>
      </c>
      <c r="H24" s="87">
        <f t="shared" si="5"/>
        <v>0</v>
      </c>
      <c r="I24" s="87">
        <f t="shared" si="5"/>
        <v>0</v>
      </c>
      <c r="J24" s="87">
        <f t="shared" si="5"/>
        <v>0</v>
      </c>
      <c r="K24" s="107"/>
      <c r="L24" s="346"/>
    </row>
    <row r="25" spans="1:12" x14ac:dyDescent="0.2">
      <c r="A25" s="72" t="s">
        <v>37</v>
      </c>
      <c r="B25" s="512" t="s">
        <v>38</v>
      </c>
      <c r="C25" s="513"/>
      <c r="D25" s="513"/>
      <c r="E25" s="513"/>
      <c r="F25" s="513"/>
      <c r="G25" s="513"/>
      <c r="H25" s="513"/>
      <c r="I25" s="513"/>
      <c r="J25" s="513"/>
      <c r="K25" s="98"/>
      <c r="L25" s="342"/>
    </row>
    <row r="26" spans="1:12" ht="14.25" customHeight="1" x14ac:dyDescent="0.2">
      <c r="A26" s="106" t="str">
        <f>'4- DEVIZ'!A43</f>
        <v>4.1.</v>
      </c>
      <c r="B26" s="73" t="str">
        <f>'4- DEVIZ'!B43</f>
        <v>Construcţii şi instalaţii din care</v>
      </c>
      <c r="C26" s="74">
        <f>'4- DEVIZ'!G43</f>
        <v>0</v>
      </c>
      <c r="D26" s="74">
        <f>'4- DEVIZ'!H43</f>
        <v>0</v>
      </c>
      <c r="E26" s="74"/>
      <c r="F26" s="74">
        <f>'4- DEVIZ'!I43</f>
        <v>0</v>
      </c>
      <c r="G26" s="74">
        <f>'4- DEVIZ'!J43</f>
        <v>0</v>
      </c>
      <c r="H26" s="74">
        <f>'4- DEVIZ'!K43</f>
        <v>0</v>
      </c>
      <c r="I26" s="74">
        <f>'4- DEVIZ'!L43</f>
        <v>0</v>
      </c>
      <c r="J26" s="74">
        <f t="shared" ref="J26:J30" si="6">F26+I26</f>
        <v>0</v>
      </c>
      <c r="K26" s="273" t="s">
        <v>401</v>
      </c>
      <c r="L26" s="344" t="s">
        <v>452</v>
      </c>
    </row>
    <row r="27" spans="1:12" ht="25.5" customHeight="1" x14ac:dyDescent="0.2">
      <c r="A27" s="106" t="s">
        <v>157</v>
      </c>
      <c r="B27" s="73" t="str">
        <f>'4- DEVIZ'!B46</f>
        <v>Montaj utilaje echipamente tehnologice şi funcţionale din care</v>
      </c>
      <c r="C27" s="74">
        <f>'4- DEVIZ'!G46</f>
        <v>0</v>
      </c>
      <c r="D27" s="74">
        <f>'4- DEVIZ'!H46</f>
        <v>0</v>
      </c>
      <c r="E27" s="74"/>
      <c r="F27" s="74">
        <f>'4- DEVIZ'!I46</f>
        <v>0</v>
      </c>
      <c r="G27" s="74">
        <f>'4- DEVIZ'!J46</f>
        <v>0</v>
      </c>
      <c r="H27" s="74">
        <f>'4- DEVIZ'!K46</f>
        <v>0</v>
      </c>
      <c r="I27" s="74">
        <f>'4- DEVIZ'!L46</f>
        <v>0</v>
      </c>
      <c r="J27" s="74">
        <f t="shared" ref="J27" si="7">F27+I27</f>
        <v>0</v>
      </c>
      <c r="K27" s="273" t="s">
        <v>401</v>
      </c>
      <c r="L27" s="344" t="s">
        <v>453</v>
      </c>
    </row>
    <row r="28" spans="1:12" ht="24" x14ac:dyDescent="0.2">
      <c r="A28" s="106" t="s">
        <v>159</v>
      </c>
      <c r="B28" s="73" t="str">
        <f>'4- DEVIZ'!B49</f>
        <v>Utilaje, echipamente tehnologice şi funcţionale care necesită montaj din care</v>
      </c>
      <c r="C28" s="74">
        <f>'4- DEVIZ'!G49</f>
        <v>0</v>
      </c>
      <c r="D28" s="74">
        <f>'4- DEVIZ'!H49</f>
        <v>0</v>
      </c>
      <c r="E28" s="74"/>
      <c r="F28" s="74">
        <f>'4- DEVIZ'!I49</f>
        <v>0</v>
      </c>
      <c r="G28" s="74">
        <f>'4- DEVIZ'!J49</f>
        <v>0</v>
      </c>
      <c r="H28" s="74">
        <f>'4- DEVIZ'!K49</f>
        <v>0</v>
      </c>
      <c r="I28" s="74">
        <f>'4- DEVIZ'!L49</f>
        <v>0</v>
      </c>
      <c r="J28" s="74">
        <f t="shared" ref="J28" si="8">F28+I28</f>
        <v>0</v>
      </c>
      <c r="K28" s="273" t="s">
        <v>401</v>
      </c>
      <c r="L28" s="347" t="s">
        <v>455</v>
      </c>
    </row>
    <row r="29" spans="1:12" ht="36" x14ac:dyDescent="0.2">
      <c r="A29" s="106" t="s">
        <v>456</v>
      </c>
      <c r="B29" s="73" t="str">
        <f>'4- DEVIZ'!B52</f>
        <v>Utilaje fără montaj şi echipamente de transport din care</v>
      </c>
      <c r="C29" s="74">
        <f>'4- DEVIZ'!G52</f>
        <v>0</v>
      </c>
      <c r="D29" s="74">
        <f>'4- DEVIZ'!H52</f>
        <v>0</v>
      </c>
      <c r="E29" s="74"/>
      <c r="F29" s="74">
        <f>'4- DEVIZ'!I52</f>
        <v>0</v>
      </c>
      <c r="G29" s="74">
        <f>'4- DEVIZ'!J52</f>
        <v>0</v>
      </c>
      <c r="H29" s="74">
        <f>'4- DEVIZ'!K52</f>
        <v>0</v>
      </c>
      <c r="I29" s="74">
        <f>'4- DEVIZ'!L52</f>
        <v>0</v>
      </c>
      <c r="J29" s="74">
        <f t="shared" ref="J29" si="9">F29+I29</f>
        <v>0</v>
      </c>
      <c r="K29" s="269" t="s">
        <v>399</v>
      </c>
      <c r="L29" s="344" t="s">
        <v>457</v>
      </c>
    </row>
    <row r="30" spans="1:12" ht="36" x14ac:dyDescent="0.2">
      <c r="A30" s="106" t="str">
        <f>'4- DEVIZ'!A55</f>
        <v>4.5.</v>
      </c>
      <c r="B30" s="73" t="str">
        <f>'4- DEVIZ'!B55</f>
        <v>Dotări din care</v>
      </c>
      <c r="C30" s="74">
        <f>'4- DEVIZ'!G55</f>
        <v>0</v>
      </c>
      <c r="D30" s="74">
        <f>'4- DEVIZ'!H55</f>
        <v>0</v>
      </c>
      <c r="E30" s="74"/>
      <c r="F30" s="74">
        <f>'4- DEVIZ'!I55</f>
        <v>0</v>
      </c>
      <c r="G30" s="74">
        <f>'4- DEVIZ'!J55</f>
        <v>0</v>
      </c>
      <c r="H30" s="74">
        <f>'4- DEVIZ'!K55</f>
        <v>0</v>
      </c>
      <c r="I30" s="74">
        <f>'4- DEVIZ'!L55</f>
        <v>0</v>
      </c>
      <c r="J30" s="74">
        <f t="shared" si="6"/>
        <v>0</v>
      </c>
      <c r="K30" s="269" t="s">
        <v>399</v>
      </c>
      <c r="L30" s="348" t="s">
        <v>461</v>
      </c>
    </row>
    <row r="31" spans="1:12" ht="46.5" customHeight="1" x14ac:dyDescent="0.2">
      <c r="A31" s="106" t="str">
        <f>'4- DEVIZ'!A58</f>
        <v>4.6.</v>
      </c>
      <c r="B31" s="73" t="str">
        <f>'4- DEVIZ'!B58</f>
        <v>Active necorporale din care</v>
      </c>
      <c r="C31" s="74">
        <f>'4- DEVIZ'!G58</f>
        <v>0</v>
      </c>
      <c r="D31" s="74">
        <f>'4- DEVIZ'!H58</f>
        <v>0</v>
      </c>
      <c r="E31" s="74"/>
      <c r="F31" s="74">
        <f>'4- DEVIZ'!I58</f>
        <v>0</v>
      </c>
      <c r="G31" s="74">
        <f>'4- DEVIZ'!J58</f>
        <v>0</v>
      </c>
      <c r="H31" s="74">
        <f>'4- DEVIZ'!K58</f>
        <v>0</v>
      </c>
      <c r="I31" s="74">
        <f>'4- DEVIZ'!L58</f>
        <v>0</v>
      </c>
      <c r="J31" s="74">
        <f t="shared" ref="J31:J34" si="10">F31+I31</f>
        <v>0</v>
      </c>
      <c r="K31" s="268" t="s">
        <v>465</v>
      </c>
      <c r="L31" s="344" t="s">
        <v>466</v>
      </c>
    </row>
    <row r="32" spans="1:12" s="69" customFormat="1" x14ac:dyDescent="0.2">
      <c r="A32" s="85"/>
      <c r="B32" s="86" t="s">
        <v>15</v>
      </c>
      <c r="C32" s="87">
        <f>SUM(C26:C31)</f>
        <v>0</v>
      </c>
      <c r="D32" s="87">
        <f t="shared" ref="D32:J32" si="11">SUM(D26:D31)</f>
        <v>0</v>
      </c>
      <c r="E32" s="87"/>
      <c r="F32" s="87">
        <f t="shared" si="11"/>
        <v>0</v>
      </c>
      <c r="G32" s="87">
        <f t="shared" si="11"/>
        <v>0</v>
      </c>
      <c r="H32" s="87">
        <f t="shared" si="11"/>
        <v>0</v>
      </c>
      <c r="I32" s="87">
        <f t="shared" si="11"/>
        <v>0</v>
      </c>
      <c r="J32" s="87">
        <f t="shared" si="11"/>
        <v>0</v>
      </c>
      <c r="K32" s="107"/>
      <c r="L32" s="346"/>
    </row>
    <row r="33" spans="1:15" s="69" customFormat="1" x14ac:dyDescent="0.2">
      <c r="A33" s="85"/>
      <c r="B33" s="413" t="s">
        <v>516</v>
      </c>
      <c r="C33" s="414">
        <f t="shared" ref="C33:I33" si="12">C30+C27+C24+C21+C17+C14</f>
        <v>0</v>
      </c>
      <c r="D33" s="414">
        <f t="shared" si="12"/>
        <v>0</v>
      </c>
      <c r="E33" s="414"/>
      <c r="F33" s="414">
        <f t="shared" si="12"/>
        <v>0</v>
      </c>
      <c r="G33" s="414">
        <f t="shared" si="12"/>
        <v>0</v>
      </c>
      <c r="H33" s="414">
        <f t="shared" si="12"/>
        <v>0</v>
      </c>
      <c r="I33" s="414">
        <f t="shared" si="12"/>
        <v>0</v>
      </c>
      <c r="J33" s="415">
        <f>F33+I33</f>
        <v>0</v>
      </c>
      <c r="K33" s="107"/>
      <c r="L33" s="346"/>
    </row>
    <row r="34" spans="1:15" s="69" customFormat="1" x14ac:dyDescent="0.2">
      <c r="A34" s="85"/>
      <c r="B34" s="392" t="s">
        <v>513</v>
      </c>
      <c r="C34" s="391">
        <f>'4- DEVIZ'!G63</f>
        <v>0</v>
      </c>
      <c r="D34" s="391">
        <f>'4- DEVIZ'!H63</f>
        <v>0</v>
      </c>
      <c r="E34" s="391"/>
      <c r="F34" s="391">
        <f>'4- DEVIZ'!I63</f>
        <v>0</v>
      </c>
      <c r="G34" s="391">
        <f>'4- DEVIZ'!J63</f>
        <v>0</v>
      </c>
      <c r="H34" s="391">
        <f>'4- DEVIZ'!K63</f>
        <v>0</v>
      </c>
      <c r="I34" s="391">
        <f>'4- DEVIZ'!L63</f>
        <v>0</v>
      </c>
      <c r="J34" s="391">
        <f t="shared" si="10"/>
        <v>0</v>
      </c>
      <c r="K34" s="107"/>
      <c r="L34" s="346"/>
    </row>
    <row r="35" spans="1:15" x14ac:dyDescent="0.2">
      <c r="A35" s="72" t="s">
        <v>39</v>
      </c>
      <c r="B35" s="512" t="s">
        <v>40</v>
      </c>
      <c r="C35" s="513"/>
      <c r="D35" s="513"/>
      <c r="E35" s="513"/>
      <c r="F35" s="513"/>
      <c r="G35" s="513"/>
      <c r="H35" s="513"/>
      <c r="I35" s="513"/>
      <c r="J35" s="513"/>
      <c r="K35" s="98"/>
      <c r="L35" s="342"/>
    </row>
    <row r="36" spans="1:15" ht="45" x14ac:dyDescent="0.2">
      <c r="A36" s="106" t="str">
        <f>'4- DEVIZ'!A65</f>
        <v>5.1.</v>
      </c>
      <c r="B36" s="73" t="str">
        <f>'4- DEVIZ'!B65</f>
        <v>Organizare de şantier</v>
      </c>
      <c r="C36" s="74">
        <f>'4- DEVIZ'!G65</f>
        <v>0</v>
      </c>
      <c r="D36" s="74">
        <f>'4- DEVIZ'!H65</f>
        <v>0</v>
      </c>
      <c r="E36" s="74"/>
      <c r="F36" s="74">
        <f>'4- DEVIZ'!I65</f>
        <v>0</v>
      </c>
      <c r="G36" s="74">
        <f>'4- DEVIZ'!J65</f>
        <v>0</v>
      </c>
      <c r="H36" s="74">
        <f>'4- DEVIZ'!K65</f>
        <v>0</v>
      </c>
      <c r="I36" s="74">
        <f>'4- DEVIZ'!L65</f>
        <v>0</v>
      </c>
      <c r="J36" s="74">
        <f t="shared" ref="J36" si="13">F36+I36</f>
        <v>0</v>
      </c>
      <c r="K36" s="273" t="s">
        <v>401</v>
      </c>
      <c r="L36" s="344" t="s">
        <v>471</v>
      </c>
    </row>
    <row r="37" spans="1:15" ht="135" x14ac:dyDescent="0.2">
      <c r="A37" s="106" t="str">
        <f>'4- DEVIZ'!A68</f>
        <v>5.2.</v>
      </c>
      <c r="B37" s="73" t="str">
        <f>'4- DEVIZ'!B68</f>
        <v>Comisioane, cote, taxe, costul creditului</v>
      </c>
      <c r="C37" s="74">
        <f>'4- DEVIZ'!G68</f>
        <v>0</v>
      </c>
      <c r="D37" s="74">
        <f>'4- DEVIZ'!H68</f>
        <v>0</v>
      </c>
      <c r="E37" s="74"/>
      <c r="F37" s="74">
        <f>'4- DEVIZ'!I68</f>
        <v>0</v>
      </c>
      <c r="G37" s="74">
        <f>'4- DEVIZ'!J68</f>
        <v>0</v>
      </c>
      <c r="H37" s="74">
        <f>'4- DEVIZ'!K68</f>
        <v>0</v>
      </c>
      <c r="I37" s="74">
        <f>'4- DEVIZ'!L68</f>
        <v>0</v>
      </c>
      <c r="J37" s="74">
        <f t="shared" ref="J37" si="14">F37+I37</f>
        <v>0</v>
      </c>
      <c r="K37" s="338" t="s">
        <v>481</v>
      </c>
      <c r="L37" s="344" t="s">
        <v>496</v>
      </c>
    </row>
    <row r="38" spans="1:15" ht="24.75" customHeight="1" x14ac:dyDescent="0.2">
      <c r="A38" s="106" t="str">
        <f>'4- DEVIZ'!A74</f>
        <v>5.3.</v>
      </c>
      <c r="B38" s="73" t="str">
        <f>'4- DEVIZ'!B74</f>
        <v>Cheltuieli diverse şi neprevăzute</v>
      </c>
      <c r="C38" s="74">
        <f>'4- DEVIZ'!G74</f>
        <v>0</v>
      </c>
      <c r="D38" s="74">
        <f>'4- DEVIZ'!H74</f>
        <v>0</v>
      </c>
      <c r="E38" s="74"/>
      <c r="F38" s="74">
        <f>'4- DEVIZ'!I74</f>
        <v>0</v>
      </c>
      <c r="G38" s="74">
        <f>'4- DEVIZ'!J74</f>
        <v>0</v>
      </c>
      <c r="H38" s="74">
        <f>'4- DEVIZ'!K74</f>
        <v>0</v>
      </c>
      <c r="I38" s="74">
        <f>'4- DEVIZ'!L74</f>
        <v>0</v>
      </c>
      <c r="J38" s="74">
        <f>F38+I38</f>
        <v>0</v>
      </c>
      <c r="K38" s="338" t="s">
        <v>401</v>
      </c>
      <c r="L38" s="344" t="s">
        <v>484</v>
      </c>
    </row>
    <row r="39" spans="1:15" ht="22.5" x14ac:dyDescent="0.2">
      <c r="A39" s="106" t="str">
        <f>'4- DEVIZ'!A75</f>
        <v>5.4.</v>
      </c>
      <c r="B39" s="73" t="str">
        <f>'4- DEVIZ'!B75</f>
        <v>Cheltuieli pentru informare şi publicitate</v>
      </c>
      <c r="C39" s="74">
        <f>'4- DEVIZ'!G75</f>
        <v>0</v>
      </c>
      <c r="D39" s="74">
        <f>'4- DEVIZ'!H75</f>
        <v>0</v>
      </c>
      <c r="E39" s="74"/>
      <c r="F39" s="74">
        <f>'4- DEVIZ'!I75</f>
        <v>0</v>
      </c>
      <c r="G39" s="74">
        <f>'4- DEVIZ'!J75</f>
        <v>0</v>
      </c>
      <c r="H39" s="74">
        <f>'4- DEVIZ'!K75</f>
        <v>0</v>
      </c>
      <c r="I39" s="74">
        <f>'4- DEVIZ'!L75</f>
        <v>0</v>
      </c>
      <c r="J39" s="74">
        <f>F39+I39</f>
        <v>0</v>
      </c>
      <c r="K39" s="270" t="s">
        <v>414</v>
      </c>
      <c r="L39" s="340" t="s">
        <v>488</v>
      </c>
    </row>
    <row r="40" spans="1:15" s="69" customFormat="1" x14ac:dyDescent="0.2">
      <c r="A40" s="85"/>
      <c r="B40" s="86" t="s">
        <v>31</v>
      </c>
      <c r="C40" s="87">
        <f>SUM(C36:C38)</f>
        <v>0</v>
      </c>
      <c r="D40" s="87">
        <f>SUM(D36:D38)</f>
        <v>0</v>
      </c>
      <c r="E40" s="87"/>
      <c r="F40" s="87">
        <f>C40+D40</f>
        <v>0</v>
      </c>
      <c r="G40" s="87">
        <f>SUM(G36:G38)</f>
        <v>0</v>
      </c>
      <c r="H40" s="87">
        <f>SUM(H36:H38)</f>
        <v>0</v>
      </c>
      <c r="I40" s="87">
        <f>G40+H40</f>
        <v>0</v>
      </c>
      <c r="J40" s="87">
        <f>F40+I40</f>
        <v>0</v>
      </c>
      <c r="K40" s="107"/>
      <c r="L40" s="346"/>
    </row>
    <row r="41" spans="1:15" x14ac:dyDescent="0.2">
      <c r="A41" s="72" t="s">
        <v>41</v>
      </c>
      <c r="B41" s="512" t="str">
        <f>'4- DEVIZ'!B80</f>
        <v xml:space="preserve">Pregătirea personalului de exploatare     </v>
      </c>
      <c r="C41" s="513"/>
      <c r="D41" s="513"/>
      <c r="E41" s="513"/>
      <c r="F41" s="513"/>
      <c r="G41" s="513"/>
      <c r="H41" s="513"/>
      <c r="I41" s="513"/>
      <c r="J41" s="513"/>
      <c r="K41" s="98"/>
      <c r="L41" s="342"/>
      <c r="O41" s="111"/>
    </row>
    <row r="42" spans="1:15" x14ac:dyDescent="0.2">
      <c r="A42" s="75" t="s">
        <v>207</v>
      </c>
      <c r="B42" s="73" t="str">
        <f>'4- DEVIZ'!B81</f>
        <v xml:space="preserve">Probe tehnologice şi teste                </v>
      </c>
      <c r="C42" s="74">
        <f>'4- DEVIZ'!G81</f>
        <v>0</v>
      </c>
      <c r="D42" s="74">
        <f>'4- DEVIZ'!H81</f>
        <v>0</v>
      </c>
      <c r="E42" s="74"/>
      <c r="F42" s="74">
        <f>'4- DEVIZ'!I81</f>
        <v>0</v>
      </c>
      <c r="G42" s="74">
        <f>'4- DEVIZ'!J81</f>
        <v>0</v>
      </c>
      <c r="H42" s="74">
        <f>'4- DEVIZ'!K81</f>
        <v>0</v>
      </c>
      <c r="I42" s="74">
        <f>'4- DEVIZ'!L81</f>
        <v>0</v>
      </c>
      <c r="J42" s="74">
        <f t="shared" ref="J42" si="15">F42+I42</f>
        <v>0</v>
      </c>
      <c r="K42" s="98"/>
      <c r="L42" s="342"/>
    </row>
    <row r="43" spans="1:15" s="69" customFormat="1" x14ac:dyDescent="0.2">
      <c r="A43" s="88"/>
      <c r="B43" s="86" t="s">
        <v>32</v>
      </c>
      <c r="C43" s="87">
        <f t="shared" ref="C43:J43" si="16">SUM(C42:C42)</f>
        <v>0</v>
      </c>
      <c r="D43" s="87">
        <f t="shared" si="16"/>
        <v>0</v>
      </c>
      <c r="E43" s="87"/>
      <c r="F43" s="87">
        <f t="shared" si="16"/>
        <v>0</v>
      </c>
      <c r="G43" s="87">
        <f t="shared" si="16"/>
        <v>0</v>
      </c>
      <c r="H43" s="87">
        <f t="shared" si="16"/>
        <v>0</v>
      </c>
      <c r="I43" s="87">
        <f t="shared" si="16"/>
        <v>0</v>
      </c>
      <c r="J43" s="87">
        <f t="shared" si="16"/>
        <v>0</v>
      </c>
      <c r="K43" s="107"/>
      <c r="L43" s="346"/>
    </row>
    <row r="44" spans="1:15" s="79" customFormat="1" ht="36" x14ac:dyDescent="0.2">
      <c r="A44" s="78" t="s">
        <v>504</v>
      </c>
      <c r="B44" s="381" t="s">
        <v>569</v>
      </c>
      <c r="C44" s="374"/>
      <c r="D44" s="374"/>
      <c r="E44" s="374"/>
      <c r="F44" s="374"/>
      <c r="G44" s="374"/>
      <c r="H44" s="374"/>
      <c r="I44" s="374"/>
      <c r="J44" s="374"/>
      <c r="K44" s="108"/>
      <c r="L44" s="349"/>
    </row>
    <row r="45" spans="1:15" ht="36" x14ac:dyDescent="0.2">
      <c r="A45" s="75" t="s">
        <v>497</v>
      </c>
      <c r="B45" s="73" t="str">
        <f>'4- DEVIZ'!B90</f>
        <v>Cheltuielile aferente marjei de buget</v>
      </c>
      <c r="C45" s="74">
        <f>'4- DEVIZ'!G90</f>
        <v>0</v>
      </c>
      <c r="D45" s="74">
        <f>'4- DEVIZ'!H90</f>
        <v>0</v>
      </c>
      <c r="E45" s="74"/>
      <c r="F45" s="74">
        <f>'4- DEVIZ'!I90</f>
        <v>0</v>
      </c>
      <c r="G45" s="74">
        <f>'4- DEVIZ'!J90</f>
        <v>0</v>
      </c>
      <c r="H45" s="74">
        <f>'4- DEVIZ'!K90</f>
        <v>0</v>
      </c>
      <c r="I45" s="74">
        <f>'4- DEVIZ'!L90</f>
        <v>0</v>
      </c>
      <c r="J45" s="74">
        <f>F45+I45</f>
        <v>0</v>
      </c>
      <c r="K45" s="427" t="s">
        <v>565</v>
      </c>
      <c r="L45" s="342" t="s">
        <v>567</v>
      </c>
    </row>
    <row r="46" spans="1:15" ht="60" x14ac:dyDescent="0.2">
      <c r="A46" s="75" t="s">
        <v>498</v>
      </c>
      <c r="B46" s="73" t="str">
        <f>'4- DEVIZ'!B91</f>
        <v>Cheltuieli pentru constituirea rezervei de implementare pentru ajustarea de preț</v>
      </c>
      <c r="C46" s="74">
        <f>'4- DEVIZ'!G91</f>
        <v>0</v>
      </c>
      <c r="D46" s="74">
        <f>'4- DEVIZ'!H91</f>
        <v>0</v>
      </c>
      <c r="E46" s="74"/>
      <c r="F46" s="74">
        <f>'4- DEVIZ'!I91</f>
        <v>0</v>
      </c>
      <c r="G46" s="74">
        <f>'4- DEVIZ'!J91</f>
        <v>0</v>
      </c>
      <c r="H46" s="74">
        <f>'4- DEVIZ'!K91</f>
        <v>0</v>
      </c>
      <c r="I46" s="74">
        <f>'4- DEVIZ'!L91</f>
        <v>0</v>
      </c>
      <c r="J46" s="74">
        <f>F46+I46</f>
        <v>0</v>
      </c>
      <c r="K46" s="427" t="s">
        <v>566</v>
      </c>
      <c r="L46" s="342" t="s">
        <v>568</v>
      </c>
    </row>
    <row r="47" spans="1:15" s="69" customFormat="1" x14ac:dyDescent="0.2">
      <c r="A47" s="85"/>
      <c r="B47" s="86" t="s">
        <v>505</v>
      </c>
      <c r="C47" s="87">
        <f t="shared" ref="C47:J47" si="17">SUM(C45:C46)</f>
        <v>0</v>
      </c>
      <c r="D47" s="87">
        <f t="shared" si="17"/>
        <v>0</v>
      </c>
      <c r="E47" s="87"/>
      <c r="F47" s="87">
        <f t="shared" si="17"/>
        <v>0</v>
      </c>
      <c r="G47" s="87">
        <f t="shared" si="17"/>
        <v>0</v>
      </c>
      <c r="H47" s="87">
        <f t="shared" si="17"/>
        <v>0</v>
      </c>
      <c r="I47" s="87">
        <f t="shared" si="17"/>
        <v>0</v>
      </c>
      <c r="J47" s="87">
        <f t="shared" si="17"/>
        <v>0</v>
      </c>
      <c r="K47" s="109"/>
      <c r="L47" s="350"/>
    </row>
    <row r="48" spans="1:15" s="69" customFormat="1" x14ac:dyDescent="0.2">
      <c r="A48" s="75"/>
      <c r="B48" s="76"/>
      <c r="C48" s="77"/>
      <c r="D48" s="77"/>
      <c r="E48" s="77"/>
      <c r="F48" s="77"/>
      <c r="G48" s="77"/>
      <c r="H48" s="77"/>
      <c r="I48" s="77"/>
      <c r="J48" s="77"/>
      <c r="K48" s="109"/>
      <c r="L48" s="350"/>
    </row>
    <row r="49" spans="1:15" s="69" customFormat="1" x14ac:dyDescent="0.2">
      <c r="A49" s="89"/>
      <c r="B49" s="90" t="s">
        <v>17</v>
      </c>
      <c r="C49" s="91">
        <f t="shared" ref="C49:J49" si="18">C47+C43+C40+C32+C24+C11</f>
        <v>0</v>
      </c>
      <c r="D49" s="91">
        <f t="shared" si="18"/>
        <v>0</v>
      </c>
      <c r="E49" s="91"/>
      <c r="F49" s="91">
        <f t="shared" si="18"/>
        <v>0</v>
      </c>
      <c r="G49" s="91">
        <f t="shared" si="18"/>
        <v>0</v>
      </c>
      <c r="H49" s="91">
        <f t="shared" si="18"/>
        <v>0</v>
      </c>
      <c r="I49" s="91">
        <f t="shared" si="18"/>
        <v>0</v>
      </c>
      <c r="J49" s="91">
        <f t="shared" si="18"/>
        <v>0</v>
      </c>
      <c r="K49" s="109"/>
      <c r="L49" s="350"/>
    </row>
    <row r="50" spans="1:15" x14ac:dyDescent="0.2">
      <c r="A50" s="80"/>
      <c r="K50" s="93"/>
      <c r="L50" s="351"/>
    </row>
    <row r="51" spans="1:15" x14ac:dyDescent="0.2">
      <c r="B51" s="84"/>
      <c r="D51" s="212"/>
      <c r="E51" s="212"/>
      <c r="F51" s="212"/>
      <c r="G51" s="212"/>
      <c r="H51" s="212"/>
      <c r="I51" s="212"/>
      <c r="J51" s="212"/>
      <c r="K51" s="94"/>
      <c r="L51" s="351"/>
      <c r="M51" s="214"/>
    </row>
    <row r="52" spans="1:15" x14ac:dyDescent="0.2">
      <c r="A52" s="61" t="s">
        <v>47</v>
      </c>
      <c r="B52" s="62" t="s">
        <v>18</v>
      </c>
      <c r="C52" s="263" t="s">
        <v>44</v>
      </c>
      <c r="D52" s="244" t="e">
        <f>C55/'1-Date proiect'!B14</f>
        <v>#DIV/0!</v>
      </c>
      <c r="E52" s="244"/>
      <c r="F52" s="244" t="s">
        <v>379</v>
      </c>
      <c r="G52" s="244">
        <v>500000</v>
      </c>
      <c r="H52" s="244">
        <v>50000000</v>
      </c>
      <c r="I52" s="212"/>
      <c r="J52" s="212"/>
      <c r="K52" s="94"/>
      <c r="L52" s="351"/>
      <c r="M52" s="214"/>
    </row>
    <row r="53" spans="1:15" x14ac:dyDescent="0.2">
      <c r="A53" s="63" t="s">
        <v>19</v>
      </c>
      <c r="B53" s="61" t="s">
        <v>20</v>
      </c>
      <c r="C53" s="64">
        <f>J49</f>
        <v>0</v>
      </c>
      <c r="D53" s="209"/>
      <c r="E53" s="210"/>
      <c r="F53" s="210"/>
      <c r="G53" s="210"/>
      <c r="H53" s="210"/>
      <c r="I53" s="210"/>
      <c r="J53" s="210"/>
      <c r="K53" s="211"/>
      <c r="L53" s="351"/>
      <c r="M53" s="214"/>
    </row>
    <row r="54" spans="1:15" ht="12.75" x14ac:dyDescent="0.2">
      <c r="A54" s="63" t="s">
        <v>52</v>
      </c>
      <c r="B54" s="63" t="s">
        <v>61</v>
      </c>
      <c r="C54" s="65">
        <f>I49</f>
        <v>0</v>
      </c>
      <c r="D54" s="523"/>
      <c r="E54" s="524"/>
      <c r="F54" s="524"/>
      <c r="G54" s="524"/>
      <c r="H54" s="524"/>
      <c r="I54" s="524"/>
      <c r="J54" s="212"/>
      <c r="K54" s="94"/>
      <c r="L54" s="351"/>
      <c r="M54" s="214"/>
    </row>
    <row r="55" spans="1:15" ht="12.75" x14ac:dyDescent="0.2">
      <c r="A55" s="63" t="s">
        <v>53</v>
      </c>
      <c r="B55" s="63" t="s">
        <v>21</v>
      </c>
      <c r="C55" s="65">
        <f>C53-C54</f>
        <v>0</v>
      </c>
      <c r="D55" s="523"/>
      <c r="E55" s="524"/>
      <c r="F55" s="524"/>
      <c r="G55" s="524"/>
      <c r="H55" s="524"/>
      <c r="I55" s="524"/>
      <c r="J55" s="213"/>
      <c r="K55" s="94"/>
      <c r="L55" s="351"/>
      <c r="M55" s="214"/>
    </row>
    <row r="56" spans="1:15" ht="12.75" x14ac:dyDescent="0.2">
      <c r="A56" s="63" t="s">
        <v>22</v>
      </c>
      <c r="B56" s="61" t="s">
        <v>23</v>
      </c>
      <c r="C56" s="64">
        <f>SUM(C57:C58)</f>
        <v>0</v>
      </c>
      <c r="D56" s="523"/>
      <c r="E56" s="524"/>
      <c r="F56" s="524"/>
      <c r="G56" s="524"/>
      <c r="H56" s="524"/>
      <c r="I56" s="524"/>
      <c r="J56" s="212"/>
      <c r="K56" s="94"/>
      <c r="L56" s="351"/>
      <c r="M56" s="214"/>
    </row>
    <row r="57" spans="1:15" ht="12.75" x14ac:dyDescent="0.2">
      <c r="A57" s="63" t="s">
        <v>54</v>
      </c>
      <c r="B57" s="63" t="s">
        <v>24</v>
      </c>
      <c r="C57" s="66">
        <f>H49</f>
        <v>0</v>
      </c>
      <c r="D57" s="520"/>
      <c r="E57" s="521"/>
      <c r="F57" s="522"/>
      <c r="G57" s="522"/>
      <c r="H57" s="522"/>
      <c r="I57" s="522"/>
      <c r="J57" s="522"/>
      <c r="K57" s="210"/>
      <c r="L57" s="352"/>
      <c r="M57" s="214"/>
      <c r="O57" s="111"/>
    </row>
    <row r="58" spans="1:15" ht="24" x14ac:dyDescent="0.2">
      <c r="A58" s="63" t="s">
        <v>55</v>
      </c>
      <c r="B58" s="63" t="s">
        <v>60</v>
      </c>
      <c r="C58" s="65">
        <f>I49</f>
        <v>0</v>
      </c>
      <c r="D58" s="212"/>
      <c r="E58" s="212"/>
      <c r="F58" s="212"/>
      <c r="G58" s="212"/>
      <c r="H58" s="212"/>
      <c r="I58" s="212"/>
      <c r="J58" s="212"/>
      <c r="K58" s="94"/>
      <c r="L58" s="351"/>
      <c r="M58" s="214"/>
      <c r="O58" s="111"/>
    </row>
    <row r="59" spans="1:15" ht="24" x14ac:dyDescent="0.2">
      <c r="A59" s="63" t="s">
        <v>16</v>
      </c>
      <c r="B59" s="61" t="s">
        <v>25</v>
      </c>
      <c r="C59" s="64">
        <f>C53-C56</f>
        <v>0</v>
      </c>
      <c r="D59" s="212"/>
      <c r="E59" s="212"/>
      <c r="F59" s="212"/>
      <c r="G59" s="212"/>
      <c r="H59" s="212"/>
      <c r="I59" s="212"/>
      <c r="J59" s="212"/>
      <c r="K59" s="211"/>
      <c r="L59" s="351"/>
      <c r="M59" s="214"/>
    </row>
    <row r="60" spans="1:15" x14ac:dyDescent="0.2">
      <c r="D60" s="212"/>
      <c r="E60" s="212"/>
      <c r="F60" s="212"/>
      <c r="G60" s="212"/>
      <c r="H60" s="212"/>
      <c r="I60" s="212"/>
      <c r="J60" s="212"/>
      <c r="K60" s="214"/>
      <c r="L60" s="353"/>
      <c r="M60" s="214"/>
    </row>
    <row r="61" spans="1:15" x14ac:dyDescent="0.2">
      <c r="D61" s="212"/>
      <c r="E61" s="212"/>
      <c r="F61" s="212"/>
      <c r="G61" s="212"/>
      <c r="H61" s="212"/>
      <c r="I61" s="212"/>
      <c r="J61" s="212"/>
      <c r="K61" s="214"/>
      <c r="L61" s="353"/>
      <c r="M61" s="214"/>
    </row>
    <row r="62" spans="1:15" x14ac:dyDescent="0.2">
      <c r="D62" s="212"/>
      <c r="E62" s="212"/>
      <c r="F62" s="212"/>
      <c r="G62" s="212"/>
      <c r="H62" s="212"/>
      <c r="I62" s="212"/>
      <c r="J62" s="212"/>
      <c r="K62" s="214"/>
      <c r="L62" s="353"/>
      <c r="M62" s="214"/>
    </row>
  </sheetData>
  <sheetProtection formatColumns="0"/>
  <mergeCells count="18">
    <mergeCell ref="D57:J57"/>
    <mergeCell ref="D55:I55"/>
    <mergeCell ref="D56:I56"/>
    <mergeCell ref="B15:J15"/>
    <mergeCell ref="B25:J25"/>
    <mergeCell ref="B35:J35"/>
    <mergeCell ref="B41:J41"/>
    <mergeCell ref="D54:I54"/>
    <mergeCell ref="A1:J1"/>
    <mergeCell ref="C3:D3"/>
    <mergeCell ref="G3:H3"/>
    <mergeCell ref="B5:J5"/>
    <mergeCell ref="B12:J12"/>
    <mergeCell ref="F3:F4"/>
    <mergeCell ref="I3:I4"/>
    <mergeCell ref="J3:J4"/>
    <mergeCell ref="B3:B4"/>
    <mergeCell ref="A3:A4"/>
  </mergeCells>
  <phoneticPr fontId="30" type="noConversion"/>
  <pageMargins left="0.48007246376811596" right="0.43478260869565216" top="0.55118110236220474" bottom="0.79710144927536231" header="0.31496062992125984" footer="0.31496062992125984"/>
  <pageSetup paperSize="9" fitToHeight="0" orientation="landscape" blackAndWhite="1"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6996"/>
  <sheetViews>
    <sheetView tabSelected="1" topLeftCell="B19" zoomScale="90" zoomScaleNormal="90" workbookViewId="0">
      <selection activeCell="E37" sqref="E37"/>
    </sheetView>
  </sheetViews>
  <sheetFormatPr defaultColWidth="10.28515625" defaultRowHeight="12" x14ac:dyDescent="0.2"/>
  <cols>
    <col min="1" max="1" width="67.85546875" style="186" customWidth="1"/>
    <col min="2" max="2" width="12.5703125" style="267" customWidth="1"/>
    <col min="3" max="3" width="29.28515625" style="358" customWidth="1"/>
    <col min="4" max="4" width="64.5703125" style="191" customWidth="1"/>
    <col min="5" max="5" width="10.28515625" style="191"/>
    <col min="6" max="6" width="10.28515625" style="191" bestFit="1" customWidth="1"/>
    <col min="7" max="16384" width="10.28515625" style="191"/>
  </cols>
  <sheetData>
    <row r="1" spans="1:5" ht="19.899999999999999" customHeight="1" x14ac:dyDescent="0.2">
      <c r="A1" s="249"/>
      <c r="B1" s="264"/>
      <c r="C1" s="354"/>
      <c r="D1" s="247"/>
    </row>
    <row r="2" spans="1:5" s="192" customFormat="1" ht="24" x14ac:dyDescent="0.2">
      <c r="A2" s="277" t="s">
        <v>358</v>
      </c>
      <c r="B2" s="245" t="s">
        <v>191</v>
      </c>
      <c r="C2" s="355" t="s">
        <v>192</v>
      </c>
      <c r="D2" s="251" t="s">
        <v>392</v>
      </c>
      <c r="E2" s="251"/>
    </row>
    <row r="3" spans="1:5" s="192" customFormat="1" ht="14.25" customHeight="1" x14ac:dyDescent="0.2">
      <c r="A3" s="276" t="s">
        <v>359</v>
      </c>
      <c r="B3" s="246"/>
      <c r="C3" s="356"/>
      <c r="D3" s="251"/>
      <c r="E3" s="251"/>
    </row>
    <row r="4" spans="1:5" s="192" customFormat="1" ht="34.5" customHeight="1" x14ac:dyDescent="0.2">
      <c r="A4" s="248" t="s">
        <v>560</v>
      </c>
      <c r="B4" s="246" t="s">
        <v>399</v>
      </c>
      <c r="C4" s="357" t="str">
        <f>'5-Buget_cerere'!L6</f>
        <v>Cheltuieli cu achizitia imobilelor deja construite</v>
      </c>
      <c r="D4" s="253"/>
      <c r="E4" s="247" t="str">
        <f>$E$6</f>
        <v>ELIGIBIL</v>
      </c>
    </row>
    <row r="5" spans="1:5" ht="66.75" customHeight="1" x14ac:dyDescent="0.2">
      <c r="A5" s="248" t="s">
        <v>561</v>
      </c>
      <c r="B5" s="246" t="s">
        <v>399</v>
      </c>
      <c r="C5" s="357" t="str">
        <f>'5-Buget_cerere'!L7</f>
        <v>1.1. Obţinerea terenului</v>
      </c>
      <c r="D5" s="253"/>
      <c r="E5" s="247" t="str">
        <f>$E$6</f>
        <v>ELIGIBIL</v>
      </c>
    </row>
    <row r="6" spans="1:5" ht="193.5" customHeight="1" x14ac:dyDescent="0.2">
      <c r="A6" s="188" t="s">
        <v>519</v>
      </c>
      <c r="B6" s="246" t="str">
        <f>'5-Buget_cerere'!K8</f>
        <v>LUCRĂRI</v>
      </c>
      <c r="C6" s="356" t="str">
        <f>'5-Buget_cerere'!L8</f>
        <v>1.2. Amenajarea terenului</v>
      </c>
      <c r="D6" s="253"/>
      <c r="E6" s="247" t="s">
        <v>536</v>
      </c>
    </row>
    <row r="7" spans="1:5" ht="95.25" customHeight="1" x14ac:dyDescent="0.2">
      <c r="A7" s="188" t="s">
        <v>404</v>
      </c>
      <c r="B7" s="246" t="str">
        <f>'5-Buget_cerere'!K9</f>
        <v>LUCRĂRI</v>
      </c>
      <c r="C7" s="356" t="str">
        <f>'5-Buget_cerere'!L9</f>
        <v>1.3. Amenajări pentru protecţia mediului şi aducerea terenului la starea iniţială</v>
      </c>
      <c r="D7" s="253"/>
      <c r="E7" s="247" t="s">
        <v>536</v>
      </c>
    </row>
    <row r="8" spans="1:5" ht="60" x14ac:dyDescent="0.2">
      <c r="A8" s="188" t="s">
        <v>407</v>
      </c>
      <c r="B8" s="246" t="str">
        <f>'5-Buget_cerere'!K10</f>
        <v>LUCRĂRI</v>
      </c>
      <c r="C8" s="356" t="str">
        <f>'5-Buget_cerere'!L10</f>
        <v>1.4. Cheltuieli pentru relocarea/protecţia utilităţilor</v>
      </c>
      <c r="D8" s="253" t="s">
        <v>410</v>
      </c>
      <c r="E8" s="247" t="s">
        <v>535</v>
      </c>
    </row>
    <row r="9" spans="1:5" x14ac:dyDescent="0.2">
      <c r="A9" s="278" t="s">
        <v>409</v>
      </c>
      <c r="B9" s="246"/>
      <c r="C9" s="356"/>
      <c r="D9" s="253"/>
      <c r="E9" s="247" t="s">
        <v>536</v>
      </c>
    </row>
    <row r="10" spans="1:5" ht="93.75" customHeight="1" x14ac:dyDescent="0.2">
      <c r="A10" s="279" t="s">
        <v>529</v>
      </c>
      <c r="B10" s="246" t="str">
        <f>'5-Buget_cerere'!K13</f>
        <v>LUCRĂRI</v>
      </c>
      <c r="C10" s="356" t="str">
        <f>'5-Buget_cerere'!L13</f>
        <v>2. Cheltuieli pentru asigurarea utilităţilor necesare obiectivului de investiţii</v>
      </c>
      <c r="D10" s="253" t="s">
        <v>411</v>
      </c>
      <c r="E10" s="247"/>
    </row>
    <row r="11" spans="1:5" ht="37.5" customHeight="1" x14ac:dyDescent="0.2">
      <c r="A11" s="276" t="s">
        <v>412</v>
      </c>
      <c r="B11" s="265"/>
      <c r="C11" s="354"/>
      <c r="D11" s="250" t="s">
        <v>537</v>
      </c>
      <c r="E11" s="247" t="s">
        <v>536</v>
      </c>
    </row>
    <row r="12" spans="1:5" ht="72" x14ac:dyDescent="0.2">
      <c r="A12" s="279" t="s">
        <v>421</v>
      </c>
      <c r="B12" s="246" t="str">
        <f>'5-Buget_cerere'!K16</f>
        <v>SERVICII</v>
      </c>
      <c r="C12" s="356" t="str">
        <f>'5-Buget_cerere'!L16</f>
        <v>3.1.1. Studii de teren                          3.1.2. Raport privind impactul asupra mediului                                     3.1.3. Alte studii specifice</v>
      </c>
      <c r="D12" s="247"/>
      <c r="E12" s="247"/>
    </row>
    <row r="13" spans="1:5" ht="48.75" customHeight="1" x14ac:dyDescent="0.2">
      <c r="A13" s="188" t="s">
        <v>420</v>
      </c>
      <c r="B13" s="246" t="str">
        <f>'5-Buget_cerere'!K17</f>
        <v>SERVICII</v>
      </c>
      <c r="C13" s="356" t="str">
        <f>'5-Buget_cerere'!L17</f>
        <v>3.2. Documentaţii-suport şi cheltuieli pentru obţinerea de avize, acorduri şi autorizaţii</v>
      </c>
      <c r="D13" s="247"/>
      <c r="E13" s="247"/>
    </row>
    <row r="14" spans="1:5" ht="21" customHeight="1" x14ac:dyDescent="0.2">
      <c r="A14" s="294" t="s">
        <v>423</v>
      </c>
      <c r="B14" s="246" t="str">
        <f>'5-Buget_cerere'!K18</f>
        <v>SERVICII</v>
      </c>
      <c r="C14" s="356" t="str">
        <f>'5-Buget_cerere'!L18</f>
        <v>3.3. Expertizare tehnică</v>
      </c>
      <c r="D14" s="247"/>
      <c r="E14" s="247"/>
    </row>
    <row r="15" spans="1:5" ht="21" customHeight="1" x14ac:dyDescent="0.2">
      <c r="A15" s="67" t="s">
        <v>523</v>
      </c>
      <c r="B15" s="246" t="str">
        <f>'5-Buget_cerere'!K19</f>
        <v>SERVICII</v>
      </c>
      <c r="C15" s="416" t="s">
        <v>523</v>
      </c>
      <c r="D15" s="247"/>
      <c r="E15" s="247"/>
    </row>
    <row r="16" spans="1:5" ht="153" customHeight="1" x14ac:dyDescent="0.2">
      <c r="A16" s="188" t="s">
        <v>431</v>
      </c>
      <c r="B16" s="246" t="str">
        <f>'5-Buget_cerere'!K20</f>
        <v>SERVICII</v>
      </c>
      <c r="C16" s="356" t="str">
        <f>'5-Buget_cerere'!L20</f>
        <v>3.5.3. Studiu de fezabilitate/ documentaţie de avizare a lucrărilor de intervenţii şi deviz general                                          3.5.4. Documentaţiile tehnice necesare în vederea obţinerii avizelor/acordurilor/autorizaţiilor 3.5.5. Verificarea tehnică de calitate a proiectului tehnic şi a detaliilor de execuţie                                              3.5.6. Proiect tehnic şi detalii de execuţie</v>
      </c>
      <c r="D16" s="247"/>
      <c r="E16" s="247"/>
    </row>
    <row r="17" spans="1:5" ht="114.75" customHeight="1" x14ac:dyDescent="0.2">
      <c r="A17" s="279" t="s">
        <v>435</v>
      </c>
      <c r="B17" s="246" t="str">
        <f>'5-Buget_cerere'!K21</f>
        <v>SERVICII</v>
      </c>
      <c r="C17" s="356" t="str">
        <f>'5-Buget_cerere'!L21</f>
        <v>3.6. Organizarea procedurilor de achiziţie</v>
      </c>
      <c r="D17" s="247"/>
      <c r="E17" s="247"/>
    </row>
    <row r="18" spans="1:5" ht="107.25" customHeight="1" x14ac:dyDescent="0.2">
      <c r="A18" s="279" t="s">
        <v>552</v>
      </c>
      <c r="B18" s="246" t="str">
        <f>'5-Buget_cerere'!K22</f>
        <v>SERVICII</v>
      </c>
      <c r="C18" s="356" t="str">
        <f>'5-Buget_cerere'!L22</f>
        <v>3.7.1. Managementul de proiect pentru obiectivul de investiţii</v>
      </c>
      <c r="D18" s="247"/>
      <c r="E18" s="247"/>
    </row>
    <row r="19" spans="1:5" ht="67.5" customHeight="1" x14ac:dyDescent="0.2">
      <c r="A19" s="188" t="s">
        <v>448</v>
      </c>
      <c r="B19" s="246" t="str">
        <f>'5-Buget_cerere'!K23</f>
        <v>SERVICII</v>
      </c>
      <c r="C19" s="356" t="str">
        <f>'5-Buget_cerere'!L23</f>
        <v>3.8.1. Asistenţă tehnică din partea proiectantului                                3.8.2. Dirigenţie de şantier/supervizare</v>
      </c>
      <c r="D19" s="247"/>
      <c r="E19" s="247"/>
    </row>
    <row r="20" spans="1:5" x14ac:dyDescent="0.2">
      <c r="A20" s="187" t="s">
        <v>449</v>
      </c>
      <c r="B20" s="266"/>
      <c r="C20" s="354"/>
      <c r="D20" s="247"/>
      <c r="E20" s="247" t="s">
        <v>536</v>
      </c>
    </row>
    <row r="21" spans="1:5" ht="189" customHeight="1" x14ac:dyDescent="0.2">
      <c r="A21" s="188" t="s">
        <v>452</v>
      </c>
      <c r="B21" s="246" t="str">
        <f>'5-Buget_cerere'!K26</f>
        <v>LUCRĂRI</v>
      </c>
      <c r="C21" s="356" t="str">
        <f>'5-Buget_cerere'!L26</f>
        <v>4.1. Construcţii şi instalaţii</v>
      </c>
      <c r="D21" s="247" t="s">
        <v>530</v>
      </c>
      <c r="E21" s="247"/>
    </row>
    <row r="22" spans="1:5" ht="45.75" customHeight="1" x14ac:dyDescent="0.2">
      <c r="A22" s="188" t="s">
        <v>454</v>
      </c>
      <c r="B22" s="246" t="str">
        <f>'5-Buget_cerere'!K27</f>
        <v>LUCRĂRI</v>
      </c>
      <c r="C22" s="356" t="str">
        <f>'5-Buget_cerere'!L27</f>
        <v>4.2 Montaj utilaje, echipamente tehnologice şi funcţionale</v>
      </c>
      <c r="D22" s="247" t="s">
        <v>459</v>
      </c>
      <c r="E22" s="247"/>
    </row>
    <row r="23" spans="1:5" ht="39.75" customHeight="1" x14ac:dyDescent="0.2">
      <c r="A23" s="188" t="s">
        <v>455</v>
      </c>
      <c r="B23" s="246" t="str">
        <f>'5-Buget_cerere'!K28</f>
        <v>LUCRĂRI</v>
      </c>
      <c r="C23" s="356" t="str">
        <f>'5-Buget_cerere'!L28</f>
        <v>4.3. Utilaje, echipamente tehnologice şi funcţionale care necesită montaj</v>
      </c>
      <c r="D23" s="247" t="s">
        <v>463</v>
      </c>
      <c r="E23" s="247"/>
    </row>
    <row r="24" spans="1:5" ht="99" customHeight="1" x14ac:dyDescent="0.2">
      <c r="A24" s="188" t="s">
        <v>458</v>
      </c>
      <c r="B24" s="274" t="s">
        <v>399</v>
      </c>
      <c r="C24" s="356" t="str">
        <f>'5-Buget_cerere'!L29</f>
        <v>4.4. Utilaje, echipamente tehnologice şi funcţionale care nu necesită montaj şi echipamente de transport</v>
      </c>
      <c r="D24" s="247" t="s">
        <v>531</v>
      </c>
      <c r="E24" s="247"/>
    </row>
    <row r="25" spans="1:5" ht="60" x14ac:dyDescent="0.2">
      <c r="A25" s="188" t="s">
        <v>462</v>
      </c>
      <c r="B25" s="246" t="str">
        <f>'5-Buget_cerere'!K30</f>
        <v>ECHIPAMENTE/DOTĂRI/ ACTIVE CORPORALE</v>
      </c>
      <c r="C25" s="356" t="str">
        <f>'5-Buget_cerere'!L30</f>
        <v>4.5. Dotări</v>
      </c>
      <c r="D25" s="247" t="s">
        <v>532</v>
      </c>
      <c r="E25" s="247"/>
    </row>
    <row r="26" spans="1:5" s="189" customFormat="1" ht="60" x14ac:dyDescent="0.2">
      <c r="A26" s="188" t="s">
        <v>467</v>
      </c>
      <c r="B26" s="246" t="str">
        <f>'5-Buget_cerere'!K31</f>
        <v>CHELTUIELI CU ACTIVE NECORPORALE</v>
      </c>
      <c r="C26" s="356" t="str">
        <f>'5-Buget_cerere'!L31</f>
        <v>4.6. Active necorporale</v>
      </c>
      <c r="D26" s="428" t="s">
        <v>538</v>
      </c>
      <c r="E26" s="252"/>
    </row>
    <row r="27" spans="1:5" x14ac:dyDescent="0.2">
      <c r="A27" s="187" t="s">
        <v>472</v>
      </c>
      <c r="B27" s="266"/>
      <c r="C27" s="354"/>
      <c r="D27" s="247"/>
      <c r="E27" s="247"/>
    </row>
    <row r="28" spans="1:5" ht="408.75" customHeight="1" x14ac:dyDescent="0.2">
      <c r="A28" s="279" t="s">
        <v>473</v>
      </c>
      <c r="B28" s="246" t="str">
        <f>'5-Buget_cerere'!K36</f>
        <v>LUCRĂRI</v>
      </c>
      <c r="C28" s="356" t="str">
        <f>'5-Buget_cerere'!L36</f>
        <v xml:space="preserve">5.1.1. Lucrări de construcţii şi instalaţii aferente organizării de şantier                                                          5.1.2. Cheltuieli conexe organizării şantierului                        </v>
      </c>
      <c r="D28" s="247"/>
      <c r="E28" s="247" t="s">
        <v>536</v>
      </c>
    </row>
    <row r="29" spans="1:5" ht="123.75" x14ac:dyDescent="0.2">
      <c r="A29" s="188" t="s">
        <v>482</v>
      </c>
      <c r="B29" s="246" t="str">
        <f>'5-Buget_cerere'!K37</f>
        <v>TAXE</v>
      </c>
      <c r="C29" s="356" t="str">
        <f>'5-Buget_cerere'!L37</f>
        <v xml:space="preserve">   5.2.2. Cota aferentă ISC pentru controlul calităţii lucrărilor de construcţii                                                 5.2.3. Cota aferentă ISC pentru controlul statului în amenajarea teritoriului, urbanism şi pentru autorizarea lucrărilor de construcţii                                                                5.2.4. Cota aferentă Casei Sociale a Constructorilor - CSC                                                 5.2.5. Taxe pentru acorduri, avize conforme şi autorizaţia de construire/desfiinţare</v>
      </c>
      <c r="D29" s="252"/>
      <c r="E29" s="247" t="s">
        <v>535</v>
      </c>
    </row>
    <row r="30" spans="1:5" ht="72" x14ac:dyDescent="0.2">
      <c r="A30" s="188" t="s">
        <v>483</v>
      </c>
      <c r="B30" s="246" t="str">
        <f>'5-Buget_cerere'!K38</f>
        <v>LUCRĂRI</v>
      </c>
      <c r="C30" s="356" t="str">
        <f>'5-Buget_cerere'!L38</f>
        <v>5.3. Cheltuieli diverse şi neprevăzute</v>
      </c>
      <c r="D30" s="428" t="s">
        <v>554</v>
      </c>
      <c r="E30" s="247" t="s">
        <v>536</v>
      </c>
    </row>
    <row r="31" spans="1:5" ht="118.5" customHeight="1" x14ac:dyDescent="0.2">
      <c r="A31" s="188" t="s">
        <v>489</v>
      </c>
      <c r="B31" s="246" t="str">
        <f>'5-Buget_cerere'!K39</f>
        <v>SERVICII</v>
      </c>
      <c r="C31" s="246" t="str">
        <f>'5-Buget_cerere'!L39</f>
        <v>5.4. Cheltuieli pentru informare şi publicitate</v>
      </c>
      <c r="D31" s="360" t="s">
        <v>555</v>
      </c>
      <c r="E31" s="247" t="s">
        <v>536</v>
      </c>
    </row>
    <row r="32" spans="1:5" ht="37.15" hidden="1" customHeight="1" x14ac:dyDescent="0.2">
      <c r="A32" s="417" t="s">
        <v>517</v>
      </c>
      <c r="B32" s="418" t="s">
        <v>414</v>
      </c>
      <c r="C32" s="419" t="s">
        <v>520</v>
      </c>
      <c r="D32" s="420" t="s">
        <v>533</v>
      </c>
      <c r="E32" s="247"/>
    </row>
    <row r="33" spans="1:5" ht="36.6" hidden="1" customHeight="1" x14ac:dyDescent="0.2">
      <c r="A33" s="417" t="s">
        <v>518</v>
      </c>
      <c r="B33" s="418" t="s">
        <v>414</v>
      </c>
      <c r="C33" s="419" t="s">
        <v>520</v>
      </c>
      <c r="D33" s="421" t="s">
        <v>534</v>
      </c>
      <c r="E33" s="247"/>
    </row>
    <row r="34" spans="1:5" x14ac:dyDescent="0.2">
      <c r="A34" s="187" t="s">
        <v>539</v>
      </c>
      <c r="B34" s="266"/>
      <c r="C34" s="354"/>
      <c r="D34" s="247"/>
      <c r="E34" s="247"/>
    </row>
    <row r="35" spans="1:5" ht="36" x14ac:dyDescent="0.2">
      <c r="A35" s="188" t="s">
        <v>540</v>
      </c>
      <c r="B35" s="246" t="s">
        <v>401</v>
      </c>
      <c r="C35" s="246" t="s">
        <v>541</v>
      </c>
      <c r="D35" s="360" t="s">
        <v>542</v>
      </c>
      <c r="E35" s="247" t="s">
        <v>535</v>
      </c>
    </row>
    <row r="36" spans="1:5" ht="60" x14ac:dyDescent="0.2">
      <c r="A36" s="188" t="s">
        <v>543</v>
      </c>
      <c r="B36" s="246" t="s">
        <v>401</v>
      </c>
      <c r="C36" s="246" t="s">
        <v>543</v>
      </c>
      <c r="D36" s="360" t="s">
        <v>544</v>
      </c>
      <c r="E36" s="247" t="s">
        <v>536</v>
      </c>
    </row>
    <row r="37" spans="1:5" x14ac:dyDescent="0.2">
      <c r="A37" s="187" t="s">
        <v>553</v>
      </c>
      <c r="B37" s="266"/>
      <c r="C37" s="354"/>
      <c r="D37" s="247"/>
      <c r="E37" s="247"/>
    </row>
    <row r="38" spans="1:5" ht="36" x14ac:dyDescent="0.2">
      <c r="A38" s="422" t="str">
        <f>'5-Buget_cerere'!B45</f>
        <v>Cheltuielile aferente marjei de buget</v>
      </c>
      <c r="B38" s="423" t="str">
        <f>'5-Buget_cerere'!$K$45</f>
        <v>Cheltuielile aferente marjei de buget</v>
      </c>
      <c r="C38" s="423" t="str">
        <f>'5-Buget_cerere'!$K$45</f>
        <v>Cheltuielile aferente marjei de buget</v>
      </c>
      <c r="D38" s="424" t="s">
        <v>571</v>
      </c>
      <c r="E38" s="247" t="str">
        <f t="shared" ref="E37:E39" si="0">$E$36</f>
        <v>ELIGIBIL</v>
      </c>
    </row>
    <row r="39" spans="1:5" ht="36" x14ac:dyDescent="0.2">
      <c r="A39" s="188" t="str">
        <f>'5-Buget_cerere'!B46</f>
        <v>Cheltuieli pentru constituirea rezervei de implementare pentru ajustarea de preț</v>
      </c>
      <c r="B39" s="246" t="str">
        <f>'5-Buget_cerere'!$K$45</f>
        <v>Cheltuielile aferente marjei de buget</v>
      </c>
      <c r="C39" s="246" t="str">
        <f>'5-Buget_cerere'!$K$45</f>
        <v>Cheltuielile aferente marjei de buget</v>
      </c>
      <c r="D39" s="360" t="s">
        <v>570</v>
      </c>
      <c r="E39" s="247" t="str">
        <f t="shared" si="0"/>
        <v>ELIGIBIL</v>
      </c>
    </row>
    <row r="6996" spans="6:6" ht="24" x14ac:dyDescent="0.2">
      <c r="F6996" s="191" t="s">
        <v>360</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aie11">
    <tabColor theme="0"/>
  </sheetPr>
  <dimension ref="A1:M103"/>
  <sheetViews>
    <sheetView showGridLines="0" zoomScaleNormal="100" workbookViewId="0">
      <selection activeCell="P15" sqref="P15"/>
    </sheetView>
  </sheetViews>
  <sheetFormatPr defaultColWidth="9.140625" defaultRowHeight="12.75" x14ac:dyDescent="0.2"/>
  <cols>
    <col min="1" max="1" width="6.28515625" style="7" customWidth="1"/>
    <col min="2" max="2" width="33.140625" style="4" customWidth="1"/>
    <col min="3" max="3" width="12.28515625" style="25" customWidth="1"/>
    <col min="4" max="4" width="7.28515625" style="8" customWidth="1"/>
    <col min="5" max="8" width="12.28515625" style="9" customWidth="1"/>
    <col min="9" max="9" width="12.42578125" style="1" bestFit="1" customWidth="1"/>
    <col min="10" max="11" width="12.42578125" style="1" hidden="1" customWidth="1"/>
    <col min="12" max="12" width="11.42578125" style="1" customWidth="1"/>
    <col min="13" max="13" width="11.5703125" style="1" customWidth="1"/>
    <col min="14" max="14" width="11.5703125" style="6" customWidth="1"/>
    <col min="15" max="16384" width="9.140625" style="6"/>
  </cols>
  <sheetData>
    <row r="1" spans="1:13" ht="19.149999999999999" customHeight="1" x14ac:dyDescent="0.2">
      <c r="A1" s="553" t="s">
        <v>208</v>
      </c>
      <c r="B1" s="553"/>
      <c r="C1" s="553"/>
      <c r="D1" s="553"/>
      <c r="E1" s="553"/>
      <c r="F1" s="553"/>
      <c r="G1" s="553"/>
      <c r="H1" s="553"/>
      <c r="I1" s="6"/>
      <c r="J1" s="552"/>
      <c r="K1" s="552"/>
    </row>
    <row r="2" spans="1:13" ht="72" customHeight="1" x14ac:dyDescent="0.2">
      <c r="A2" s="554" t="s">
        <v>398</v>
      </c>
      <c r="B2" s="555"/>
      <c r="C2" s="555"/>
      <c r="D2" s="555"/>
      <c r="E2" s="555"/>
      <c r="F2" s="555"/>
      <c r="G2" s="555"/>
      <c r="H2" s="555"/>
      <c r="I2" s="6"/>
      <c r="J2" s="552"/>
      <c r="K2" s="552"/>
    </row>
    <row r="3" spans="1:13" x14ac:dyDescent="0.2">
      <c r="B3" s="541"/>
      <c r="C3" s="541"/>
    </row>
    <row r="4" spans="1:13" ht="13.9" customHeight="1" x14ac:dyDescent="0.2">
      <c r="A4" s="556" t="s">
        <v>56</v>
      </c>
      <c r="B4" s="542" t="s">
        <v>43</v>
      </c>
      <c r="C4" s="542" t="s">
        <v>48</v>
      </c>
      <c r="D4" s="542" t="s">
        <v>49</v>
      </c>
      <c r="E4" s="547" t="s">
        <v>30</v>
      </c>
      <c r="F4" s="548"/>
      <c r="G4" s="548"/>
      <c r="H4" s="548"/>
      <c r="I4" s="548"/>
      <c r="J4" s="548"/>
      <c r="K4" s="548"/>
    </row>
    <row r="5" spans="1:13" s="12" customFormat="1" ht="15" customHeight="1" x14ac:dyDescent="0.2">
      <c r="A5" s="557"/>
      <c r="B5" s="543"/>
      <c r="C5" s="543"/>
      <c r="D5" s="543"/>
      <c r="E5" s="10" t="s">
        <v>26</v>
      </c>
      <c r="F5" s="10" t="s">
        <v>27</v>
      </c>
      <c r="G5" s="10" t="s">
        <v>28</v>
      </c>
      <c r="H5" s="10" t="s">
        <v>29</v>
      </c>
      <c r="I5" s="10" t="s">
        <v>62</v>
      </c>
      <c r="J5" s="10" t="s">
        <v>63</v>
      </c>
      <c r="K5" s="10" t="s">
        <v>64</v>
      </c>
      <c r="L5" s="11"/>
      <c r="M5" s="11"/>
    </row>
    <row r="6" spans="1:13" s="15" customFormat="1" ht="15" x14ac:dyDescent="0.2">
      <c r="A6" s="177" t="str">
        <f>'5-Buget_cerere'!A5</f>
        <v>CAP. 1</v>
      </c>
      <c r="B6" s="538" t="str">
        <f>'5-Buget_cerere'!B5:J5</f>
        <v>Cheltuieli pentru obținere imobil si/sau obtinerea si/sau amenajarea terenului</v>
      </c>
      <c r="C6" s="539"/>
      <c r="D6" s="539"/>
      <c r="E6" s="539"/>
      <c r="F6" s="539"/>
      <c r="G6" s="539"/>
      <c r="H6" s="540"/>
      <c r="I6" s="14"/>
      <c r="J6" s="14"/>
      <c r="K6" s="14"/>
      <c r="L6" s="14"/>
      <c r="M6" s="14"/>
    </row>
    <row r="7" spans="1:13" s="15" customFormat="1" ht="15" x14ac:dyDescent="0.2">
      <c r="A7" s="178" t="str">
        <f>'5-Buget_cerere'!A6</f>
        <v>1.1.1</v>
      </c>
      <c r="B7" s="16" t="str">
        <f>'5-Buget_cerere'!B6</f>
        <v>Obţinerea clădirii</v>
      </c>
      <c r="C7" s="17">
        <f>'5-Buget_cerere'!J6</f>
        <v>0</v>
      </c>
      <c r="D7" s="5" t="str">
        <f>IF(E7+F7+G7+H7+I7+J7+K7&lt;&gt;C7,"Eroare!","")</f>
        <v/>
      </c>
      <c r="E7" s="2">
        <v>0</v>
      </c>
      <c r="F7" s="2">
        <v>0</v>
      </c>
      <c r="G7" s="2">
        <v>0</v>
      </c>
      <c r="H7" s="2">
        <v>0</v>
      </c>
      <c r="I7" s="2">
        <v>0</v>
      </c>
      <c r="J7" s="14"/>
      <c r="K7" s="14"/>
      <c r="L7" s="14"/>
      <c r="M7" s="14"/>
    </row>
    <row r="8" spans="1:13" s="19" customFormat="1" ht="15" x14ac:dyDescent="0.2">
      <c r="A8" s="178" t="str">
        <f>'5-Buget_cerere'!A7</f>
        <v>1.1.2</v>
      </c>
      <c r="B8" s="16" t="str">
        <f>'5-Buget_cerere'!B7</f>
        <v>Obţinerea terenului</v>
      </c>
      <c r="C8" s="17">
        <f>'5-Buget_cerere'!J7</f>
        <v>0</v>
      </c>
      <c r="D8" s="5" t="str">
        <f>IF(E8+F8+G8+H8+I8+J8+K8&lt;&gt;C8,"Eroare!","")</f>
        <v/>
      </c>
      <c r="E8" s="2">
        <v>0</v>
      </c>
      <c r="F8" s="2">
        <v>0</v>
      </c>
      <c r="G8" s="2">
        <v>0</v>
      </c>
      <c r="H8" s="2">
        <v>0</v>
      </c>
      <c r="I8" s="2">
        <v>0</v>
      </c>
      <c r="J8" s="2">
        <v>0</v>
      </c>
      <c r="K8" s="2">
        <v>0</v>
      </c>
      <c r="L8" s="18"/>
      <c r="M8" s="18"/>
    </row>
    <row r="9" spans="1:13" s="19" customFormat="1" ht="15" x14ac:dyDescent="0.2">
      <c r="A9" s="178" t="str">
        <f>'5-Buget_cerere'!A8</f>
        <v>1.2.</v>
      </c>
      <c r="B9" s="16" t="str">
        <f>'5-Buget_cerere'!B8</f>
        <v>Amenajarea terenului</v>
      </c>
      <c r="C9" s="17">
        <f>'5-Buget_cerere'!J8</f>
        <v>0</v>
      </c>
      <c r="D9" s="5" t="str">
        <f t="shared" ref="D9:D12" si="0">IF(E9+F9+G9+H9+I9+J9+K9&lt;&gt;C9,"Eroare!","")</f>
        <v/>
      </c>
      <c r="E9" s="2">
        <v>0</v>
      </c>
      <c r="F9" s="2">
        <v>0</v>
      </c>
      <c r="G9" s="2">
        <v>0</v>
      </c>
      <c r="H9" s="2">
        <v>0</v>
      </c>
      <c r="I9" s="2">
        <v>0</v>
      </c>
      <c r="J9" s="2">
        <v>0</v>
      </c>
      <c r="K9" s="2">
        <v>0</v>
      </c>
      <c r="L9" s="18"/>
      <c r="M9" s="18"/>
    </row>
    <row r="10" spans="1:13" s="19" customFormat="1" ht="25.5" x14ac:dyDescent="0.2">
      <c r="A10" s="178" t="str">
        <f>'5-Buget_cerere'!A9</f>
        <v>1.3.</v>
      </c>
      <c r="B10" s="16" t="str">
        <f>'5-Buget_cerere'!B9</f>
        <v>Amenajări pentru protecţia mediului şi aducerea terenului la starea iniţială</v>
      </c>
      <c r="C10" s="17">
        <f>'5-Buget_cerere'!J9</f>
        <v>0</v>
      </c>
      <c r="D10" s="5" t="str">
        <f t="shared" si="0"/>
        <v/>
      </c>
      <c r="E10" s="2">
        <v>0</v>
      </c>
      <c r="F10" s="2">
        <v>0</v>
      </c>
      <c r="G10" s="2">
        <v>0</v>
      </c>
      <c r="H10" s="2">
        <v>0</v>
      </c>
      <c r="I10" s="2">
        <v>0</v>
      </c>
      <c r="J10" s="2">
        <v>0</v>
      </c>
      <c r="K10" s="2">
        <v>0</v>
      </c>
      <c r="L10" s="18"/>
      <c r="M10" s="18"/>
    </row>
    <row r="11" spans="1:13" s="19" customFormat="1" ht="25.5" x14ac:dyDescent="0.2">
      <c r="A11" s="178" t="str">
        <f>'5-Buget_cerere'!A10</f>
        <v>1.4.</v>
      </c>
      <c r="B11" s="16" t="str">
        <f>'5-Buget_cerere'!B10</f>
        <v>Cheltuieli pentru relocarea/protecţia utilităţilor</v>
      </c>
      <c r="C11" s="17">
        <f>'5-Buget_cerere'!J10</f>
        <v>0</v>
      </c>
      <c r="D11" s="5" t="str">
        <f t="shared" si="0"/>
        <v/>
      </c>
      <c r="E11" s="2">
        <v>0</v>
      </c>
      <c r="F11" s="2">
        <v>0</v>
      </c>
      <c r="G11" s="2">
        <v>0</v>
      </c>
      <c r="H11" s="2">
        <v>0</v>
      </c>
      <c r="I11" s="2">
        <v>0</v>
      </c>
      <c r="J11" s="2">
        <v>0</v>
      </c>
      <c r="K11" s="2">
        <v>0</v>
      </c>
      <c r="L11" s="18"/>
      <c r="M11" s="18"/>
    </row>
    <row r="12" spans="1:13" s="15" customFormat="1" ht="15" x14ac:dyDescent="0.2">
      <c r="A12" s="177"/>
      <c r="B12" s="110" t="str">
        <f>'5-Buget_cerere'!B11</f>
        <v>TOTAL CAPITOL 1</v>
      </c>
      <c r="C12" s="17">
        <f>'5-Buget_cerere'!J11</f>
        <v>0</v>
      </c>
      <c r="D12" s="5" t="str">
        <f t="shared" si="0"/>
        <v/>
      </c>
      <c r="E12" s="21">
        <f>SUM(E8:E11)</f>
        <v>0</v>
      </c>
      <c r="F12" s="21">
        <f t="shared" ref="F12:H12" si="1">SUM(F8:F11)</f>
        <v>0</v>
      </c>
      <c r="G12" s="21">
        <f t="shared" si="1"/>
        <v>0</v>
      </c>
      <c r="H12" s="21">
        <f t="shared" si="1"/>
        <v>0</v>
      </c>
      <c r="I12" s="21">
        <f t="shared" ref="I12:K12" si="2">SUM(I8:I11)</f>
        <v>0</v>
      </c>
      <c r="J12" s="21">
        <f t="shared" si="2"/>
        <v>0</v>
      </c>
      <c r="K12" s="21">
        <f t="shared" si="2"/>
        <v>0</v>
      </c>
      <c r="L12" s="14"/>
      <c r="M12" s="14"/>
    </row>
    <row r="13" spans="1:13" s="15" customFormat="1" ht="14.25" customHeight="1" x14ac:dyDescent="0.2">
      <c r="A13" s="177" t="str">
        <f>'5-Buget_cerere'!A12</f>
        <v>CAP. 2</v>
      </c>
      <c r="B13" s="538" t="str">
        <f>'5-Buget_cerere'!B12</f>
        <v>Cheltuieli pt asigurarea utilităţilor necesare obiectivului de investiții</v>
      </c>
      <c r="C13" s="539"/>
      <c r="D13" s="539"/>
      <c r="E13" s="539"/>
      <c r="F13" s="539"/>
      <c r="G13" s="539"/>
      <c r="H13" s="540"/>
      <c r="I13" s="14"/>
      <c r="J13" s="18"/>
      <c r="K13" s="14"/>
      <c r="L13" s="14"/>
      <c r="M13" s="14"/>
    </row>
    <row r="14" spans="1:13" s="15" customFormat="1" ht="25.5" customHeight="1" x14ac:dyDescent="0.2">
      <c r="A14" s="178" t="str">
        <f>'5-Buget_cerere'!A13</f>
        <v>2.1</v>
      </c>
      <c r="B14" s="16" t="str">
        <f>'5-Buget_cerere'!B13</f>
        <v>Cheltuieli pentru asigurarea utilităţilor necesare obiectivului de investiţii</v>
      </c>
      <c r="C14" s="17">
        <f>'5-Buget_cerere'!J13</f>
        <v>0</v>
      </c>
      <c r="D14" s="5" t="str">
        <f t="shared" ref="D14:D15" si="3">IF(E14+F14+G14+H14&lt;&gt;C14,"Eroare!","")</f>
        <v/>
      </c>
      <c r="E14" s="2">
        <v>0</v>
      </c>
      <c r="F14" s="2">
        <v>0</v>
      </c>
      <c r="G14" s="2">
        <v>0</v>
      </c>
      <c r="H14" s="2">
        <v>0</v>
      </c>
      <c r="I14" s="2">
        <v>0</v>
      </c>
      <c r="J14" s="18"/>
      <c r="K14" s="14"/>
      <c r="L14" s="14"/>
      <c r="M14" s="14"/>
    </row>
    <row r="15" spans="1:13" s="15" customFormat="1" ht="15" customHeight="1" x14ac:dyDescent="0.2">
      <c r="A15" s="177"/>
      <c r="B15" s="20" t="str">
        <f>'5-Buget_cerere'!B14</f>
        <v> TOTAL CAPITOL 2</v>
      </c>
      <c r="C15" s="17">
        <f>'5-Buget_cerere'!J14</f>
        <v>0</v>
      </c>
      <c r="D15" s="5" t="str">
        <f t="shared" si="3"/>
        <v/>
      </c>
      <c r="E15" s="21">
        <f t="shared" ref="E15:H15" si="4">E14</f>
        <v>0</v>
      </c>
      <c r="F15" s="21">
        <f t="shared" si="4"/>
        <v>0</v>
      </c>
      <c r="G15" s="21">
        <f t="shared" si="4"/>
        <v>0</v>
      </c>
      <c r="H15" s="21">
        <f t="shared" si="4"/>
        <v>0</v>
      </c>
      <c r="I15" s="21">
        <f t="shared" ref="I15" si="5">I14</f>
        <v>0</v>
      </c>
      <c r="J15" s="18"/>
      <c r="K15" s="14"/>
      <c r="L15" s="14"/>
      <c r="M15" s="14"/>
    </row>
    <row r="16" spans="1:13" s="15" customFormat="1" ht="15" x14ac:dyDescent="0.2">
      <c r="A16" s="177" t="str">
        <f>'5-Buget_cerere'!A15</f>
        <v>CAP. 3</v>
      </c>
      <c r="B16" s="538" t="str">
        <f>'5-Buget_cerere'!B15</f>
        <v>Cheltuieli pentru proiectare și asistență tehnică</v>
      </c>
      <c r="C16" s="539"/>
      <c r="D16" s="539"/>
      <c r="E16" s="539"/>
      <c r="F16" s="539"/>
      <c r="G16" s="539"/>
      <c r="H16" s="540"/>
      <c r="I16" s="14"/>
      <c r="J16" s="18"/>
      <c r="K16" s="14"/>
      <c r="L16" s="14"/>
      <c r="M16" s="14"/>
    </row>
    <row r="17" spans="1:13" s="19" customFormat="1" ht="15" x14ac:dyDescent="0.2">
      <c r="A17" s="178" t="str">
        <f>'5-Buget_cerere'!A16</f>
        <v>3.1.</v>
      </c>
      <c r="B17" s="16" t="str">
        <f>'5-Buget_cerere'!B16</f>
        <v xml:space="preserve"> Studii de teren</v>
      </c>
      <c r="C17" s="17">
        <f>'5-Buget_cerere'!J16</f>
        <v>0</v>
      </c>
      <c r="D17" s="5" t="str">
        <f>IF(E17+F17+G17+H17+I17+J17+K17&lt;&gt;C17,"Eroare!","")</f>
        <v/>
      </c>
      <c r="E17" s="2">
        <v>0</v>
      </c>
      <c r="F17" s="2">
        <v>0</v>
      </c>
      <c r="G17" s="2">
        <v>0</v>
      </c>
      <c r="H17" s="2">
        <v>0</v>
      </c>
      <c r="I17" s="2">
        <v>0</v>
      </c>
      <c r="J17" s="2">
        <v>0</v>
      </c>
      <c r="K17" s="2">
        <v>0</v>
      </c>
      <c r="L17" s="18"/>
      <c r="M17" s="18"/>
    </row>
    <row r="18" spans="1:13" s="19" customFormat="1" ht="38.25" x14ac:dyDescent="0.2">
      <c r="A18" s="178" t="str">
        <f>'5-Buget_cerere'!A17</f>
        <v xml:space="preserve">3.2. </v>
      </c>
      <c r="B18" s="16" t="str">
        <f>'5-Buget_cerere'!B17</f>
        <v>Documentaţii-suport şi cheltuieli pentru obţinerea de avize, acorduri şi autorizaţii</v>
      </c>
      <c r="C18" s="17">
        <f>'5-Buget_cerere'!J17</f>
        <v>0</v>
      </c>
      <c r="D18" s="5" t="str">
        <f t="shared" ref="D18:D24" si="6">IF(E18+F18+G18+H18+I18+J18+K18&lt;&gt;C18,"Eroare!","")</f>
        <v/>
      </c>
      <c r="E18" s="2">
        <v>0</v>
      </c>
      <c r="F18" s="2">
        <v>0</v>
      </c>
      <c r="G18" s="2">
        <v>0</v>
      </c>
      <c r="H18" s="2">
        <v>0</v>
      </c>
      <c r="I18" s="2">
        <v>0</v>
      </c>
      <c r="J18" s="2">
        <v>0</v>
      </c>
      <c r="K18" s="2">
        <v>0</v>
      </c>
      <c r="L18" s="18"/>
      <c r="M18" s="18"/>
    </row>
    <row r="19" spans="1:13" s="19" customFormat="1" ht="17.25" customHeight="1" x14ac:dyDescent="0.2">
      <c r="A19" s="178" t="s">
        <v>514</v>
      </c>
      <c r="B19" s="16" t="str">
        <f>'5-Buget_cerere'!B18</f>
        <v>Expertizare tehnică</v>
      </c>
      <c r="C19" s="17">
        <f>'5-Buget_cerere'!J18</f>
        <v>0</v>
      </c>
      <c r="D19" s="5"/>
      <c r="E19" s="2">
        <v>0</v>
      </c>
      <c r="F19" s="2">
        <v>0</v>
      </c>
      <c r="G19" s="2">
        <v>0</v>
      </c>
      <c r="H19" s="2">
        <v>0</v>
      </c>
      <c r="I19" s="2">
        <v>0</v>
      </c>
      <c r="J19" s="2"/>
      <c r="K19" s="2"/>
      <c r="L19" s="18"/>
      <c r="M19" s="18"/>
    </row>
    <row r="20" spans="1:13" s="19" customFormat="1" ht="15" x14ac:dyDescent="0.2">
      <c r="A20" s="178" t="str">
        <f>'5-Buget_cerere'!A20</f>
        <v>3.5.</v>
      </c>
      <c r="B20" s="16" t="str">
        <f>'5-Buget_cerere'!B20</f>
        <v>Proiectare</v>
      </c>
      <c r="C20" s="17">
        <f>'5-Buget_cerere'!J20</f>
        <v>0</v>
      </c>
      <c r="D20" s="5" t="str">
        <f t="shared" si="6"/>
        <v/>
      </c>
      <c r="E20" s="2">
        <v>0</v>
      </c>
      <c r="F20" s="2">
        <v>0</v>
      </c>
      <c r="G20" s="2">
        <v>0</v>
      </c>
      <c r="H20" s="2">
        <v>0</v>
      </c>
      <c r="I20" s="2">
        <v>0</v>
      </c>
      <c r="J20" s="2">
        <v>0</v>
      </c>
      <c r="K20" s="2">
        <v>0</v>
      </c>
      <c r="L20" s="18"/>
      <c r="M20" s="18"/>
    </row>
    <row r="21" spans="1:13" s="19" customFormat="1" ht="15" x14ac:dyDescent="0.2">
      <c r="A21" s="178" t="s">
        <v>515</v>
      </c>
      <c r="B21" s="16" t="str">
        <f>'5-Buget_cerere'!B21</f>
        <v>Organizarea procedurilor de achiziţie</v>
      </c>
      <c r="C21" s="17">
        <f>'5-Buget_cerere'!J21</f>
        <v>0</v>
      </c>
      <c r="D21" s="5"/>
      <c r="E21" s="2">
        <v>0</v>
      </c>
      <c r="F21" s="2">
        <v>0</v>
      </c>
      <c r="G21" s="2">
        <v>0</v>
      </c>
      <c r="H21" s="2">
        <v>0</v>
      </c>
      <c r="I21" s="2">
        <v>0</v>
      </c>
      <c r="J21" s="2"/>
      <c r="K21" s="2"/>
      <c r="L21" s="18"/>
      <c r="M21" s="18"/>
    </row>
    <row r="22" spans="1:13" s="19" customFormat="1" ht="15" x14ac:dyDescent="0.2">
      <c r="A22" s="178" t="str">
        <f>'5-Buget_cerere'!A22</f>
        <v>3.7.</v>
      </c>
      <c r="B22" s="16" t="str">
        <f>'5-Buget_cerere'!B22</f>
        <v>Consultanţă</v>
      </c>
      <c r="C22" s="17">
        <f>'5-Buget_cerere'!J22</f>
        <v>0</v>
      </c>
      <c r="D22" s="5" t="str">
        <f t="shared" si="6"/>
        <v/>
      </c>
      <c r="E22" s="2">
        <v>0</v>
      </c>
      <c r="F22" s="2">
        <v>0</v>
      </c>
      <c r="G22" s="2">
        <v>0</v>
      </c>
      <c r="H22" s="2">
        <v>0</v>
      </c>
      <c r="I22" s="2">
        <v>0</v>
      </c>
      <c r="J22" s="2">
        <v>0</v>
      </c>
      <c r="K22" s="2">
        <v>0</v>
      </c>
      <c r="L22" s="18"/>
      <c r="M22" s="18"/>
    </row>
    <row r="23" spans="1:13" s="19" customFormat="1" ht="15" x14ac:dyDescent="0.2">
      <c r="A23" s="178" t="str">
        <f>'5-Buget_cerere'!A23</f>
        <v>3.8.</v>
      </c>
      <c r="B23" s="16" t="str">
        <f>'5-Buget_cerere'!B23</f>
        <v>Asistenţă tehnică</v>
      </c>
      <c r="C23" s="17">
        <f>'5-Buget_cerere'!J23</f>
        <v>0</v>
      </c>
      <c r="D23" s="5" t="str">
        <f t="shared" si="6"/>
        <v/>
      </c>
      <c r="E23" s="2">
        <v>0</v>
      </c>
      <c r="F23" s="2">
        <v>0</v>
      </c>
      <c r="G23" s="2">
        <v>0</v>
      </c>
      <c r="H23" s="2">
        <v>0</v>
      </c>
      <c r="I23" s="2">
        <v>0</v>
      </c>
      <c r="J23" s="2">
        <v>0</v>
      </c>
      <c r="K23" s="2">
        <v>0</v>
      </c>
      <c r="L23" s="18"/>
      <c r="M23" s="18"/>
    </row>
    <row r="24" spans="1:13" s="15" customFormat="1" ht="15" x14ac:dyDescent="0.2">
      <c r="A24" s="177"/>
      <c r="B24" s="20" t="str">
        <f>'5-Buget_cerere'!B24</f>
        <v> TOTAL CAPITOL 3</v>
      </c>
      <c r="C24" s="17">
        <f>'5-Buget_cerere'!J24</f>
        <v>0</v>
      </c>
      <c r="D24" s="5" t="str">
        <f t="shared" si="6"/>
        <v/>
      </c>
      <c r="E24" s="21">
        <f>SUM(E17:E23)</f>
        <v>0</v>
      </c>
      <c r="F24" s="21">
        <f t="shared" ref="F24:H24" si="7">SUM(F17:F23)</f>
        <v>0</v>
      </c>
      <c r="G24" s="21">
        <f t="shared" si="7"/>
        <v>0</v>
      </c>
      <c r="H24" s="21">
        <f t="shared" si="7"/>
        <v>0</v>
      </c>
      <c r="I24" s="21">
        <f t="shared" ref="I24:K24" si="8">SUM(I17:I23)</f>
        <v>0</v>
      </c>
      <c r="J24" s="21">
        <f t="shared" si="8"/>
        <v>0</v>
      </c>
      <c r="K24" s="21">
        <f t="shared" si="8"/>
        <v>0</v>
      </c>
      <c r="L24" s="14"/>
      <c r="M24" s="14"/>
    </row>
    <row r="25" spans="1:13" s="15" customFormat="1" ht="15" x14ac:dyDescent="0.2">
      <c r="A25" s="177" t="str">
        <f>'5-Buget_cerere'!A25</f>
        <v>CAP. 4</v>
      </c>
      <c r="B25" s="538" t="str">
        <f>'5-Buget_cerere'!B25</f>
        <v>Cheltuieli pentru investiţia de bază</v>
      </c>
      <c r="C25" s="539"/>
      <c r="D25" s="539"/>
      <c r="E25" s="539"/>
      <c r="F25" s="539"/>
      <c r="G25" s="539"/>
      <c r="H25" s="540"/>
      <c r="I25" s="14"/>
      <c r="J25" s="18"/>
      <c r="K25" s="14"/>
      <c r="L25" s="14"/>
      <c r="M25" s="14"/>
    </row>
    <row r="26" spans="1:13" s="19" customFormat="1" ht="15" x14ac:dyDescent="0.2">
      <c r="A26" s="178" t="str">
        <f>'5-Buget_cerere'!A26</f>
        <v>4.1.</v>
      </c>
      <c r="B26" s="16" t="str">
        <f>'5-Buget_cerere'!B26</f>
        <v>Construcţii şi instalaţii din care</v>
      </c>
      <c r="C26" s="17">
        <f>'5-Buget_cerere'!J26</f>
        <v>0</v>
      </c>
      <c r="D26" s="5" t="str">
        <f t="shared" ref="D26:D30" si="9">IF(E26+F26+G26+H26+I26+J26+K26&lt;&gt;C26,"Eroare!","")</f>
        <v/>
      </c>
      <c r="E26" s="2">
        <v>0</v>
      </c>
      <c r="F26" s="2">
        <v>0</v>
      </c>
      <c r="G26" s="2">
        <v>0</v>
      </c>
      <c r="H26" s="2">
        <v>0</v>
      </c>
      <c r="I26" s="2">
        <v>0</v>
      </c>
      <c r="J26" s="2">
        <v>0</v>
      </c>
      <c r="K26" s="2">
        <v>0</v>
      </c>
      <c r="L26" s="18"/>
      <c r="M26" s="18"/>
    </row>
    <row r="27" spans="1:13" s="19" customFormat="1" ht="25.5" x14ac:dyDescent="0.2">
      <c r="A27" s="178" t="s">
        <v>157</v>
      </c>
      <c r="B27" s="16" t="str">
        <f>'5-Buget_cerere'!B27</f>
        <v>Montaj utilaje echipamente tehnologice şi funcţionale din care</v>
      </c>
      <c r="C27" s="17">
        <f>'5-Buget_cerere'!J27</f>
        <v>0</v>
      </c>
      <c r="D27" s="5"/>
      <c r="E27" s="2">
        <v>0</v>
      </c>
      <c r="F27" s="2">
        <v>0</v>
      </c>
      <c r="G27" s="2">
        <v>0</v>
      </c>
      <c r="H27" s="2">
        <v>0</v>
      </c>
      <c r="I27" s="2">
        <v>0</v>
      </c>
      <c r="J27" s="2"/>
      <c r="K27" s="2"/>
      <c r="L27" s="18"/>
      <c r="M27" s="18"/>
    </row>
    <row r="28" spans="1:13" s="19" customFormat="1" ht="38.25" x14ac:dyDescent="0.2">
      <c r="A28" s="178" t="s">
        <v>159</v>
      </c>
      <c r="B28" s="16" t="str">
        <f>'5-Buget_cerere'!B28</f>
        <v>Utilaje, echipamente tehnologice şi funcţionale care necesită montaj din care</v>
      </c>
      <c r="C28" s="17">
        <f>'5-Buget_cerere'!J28</f>
        <v>0</v>
      </c>
      <c r="D28" s="5"/>
      <c r="E28" s="2">
        <v>0</v>
      </c>
      <c r="F28" s="2">
        <v>0</v>
      </c>
      <c r="G28" s="2">
        <v>0</v>
      </c>
      <c r="H28" s="2">
        <v>0</v>
      </c>
      <c r="I28" s="2">
        <v>0</v>
      </c>
      <c r="J28" s="2"/>
      <c r="K28" s="2"/>
      <c r="L28" s="18"/>
      <c r="M28" s="18"/>
    </row>
    <row r="29" spans="1:13" s="19" customFormat="1" ht="27.75" customHeight="1" x14ac:dyDescent="0.2">
      <c r="A29" s="178" t="s">
        <v>456</v>
      </c>
      <c r="B29" s="16" t="str">
        <f>'5-Buget_cerere'!B29</f>
        <v>Utilaje fără montaj şi echipamente de transport din care</v>
      </c>
      <c r="C29" s="17">
        <f>'5-Buget_cerere'!J29</f>
        <v>0</v>
      </c>
      <c r="D29" s="5"/>
      <c r="E29" s="2">
        <v>0</v>
      </c>
      <c r="F29" s="2">
        <v>0</v>
      </c>
      <c r="G29" s="2">
        <v>0</v>
      </c>
      <c r="H29" s="2">
        <v>0</v>
      </c>
      <c r="I29" s="2">
        <v>0</v>
      </c>
      <c r="J29" s="2"/>
      <c r="K29" s="2"/>
      <c r="L29" s="18"/>
      <c r="M29" s="18"/>
    </row>
    <row r="30" spans="1:13" s="19" customFormat="1" ht="15" x14ac:dyDescent="0.2">
      <c r="A30" s="178" t="str">
        <f>'5-Buget_cerere'!A30</f>
        <v>4.5.</v>
      </c>
      <c r="B30" s="16" t="str">
        <f>'5-Buget_cerere'!B30</f>
        <v>Dotări din care</v>
      </c>
      <c r="C30" s="17">
        <f>'5-Buget_cerere'!J30</f>
        <v>0</v>
      </c>
      <c r="D30" s="5" t="str">
        <f t="shared" si="9"/>
        <v/>
      </c>
      <c r="E30" s="2">
        <v>0</v>
      </c>
      <c r="F30" s="2">
        <v>0</v>
      </c>
      <c r="G30" s="2">
        <v>0</v>
      </c>
      <c r="H30" s="2">
        <v>0</v>
      </c>
      <c r="I30" s="2">
        <v>0</v>
      </c>
      <c r="J30" s="2">
        <v>0</v>
      </c>
      <c r="K30" s="2">
        <v>0</v>
      </c>
      <c r="L30" s="18"/>
      <c r="M30" s="18"/>
    </row>
    <row r="31" spans="1:13" s="19" customFormat="1" ht="15" x14ac:dyDescent="0.2">
      <c r="A31" s="178" t="str">
        <f>'5-Buget_cerere'!A31</f>
        <v>4.6.</v>
      </c>
      <c r="B31" s="16" t="str">
        <f>'5-Buget_cerere'!B31</f>
        <v>Active necorporale din care</v>
      </c>
      <c r="C31" s="17">
        <f>'5-Buget_cerere'!J31</f>
        <v>0</v>
      </c>
      <c r="D31" s="5" t="str">
        <f>IF(E31+F31+G31+H31+I31+J31+K31&lt;&gt;C31,"Eroare!","")</f>
        <v/>
      </c>
      <c r="E31" s="2">
        <v>0</v>
      </c>
      <c r="F31" s="2">
        <v>0</v>
      </c>
      <c r="G31" s="2">
        <v>0</v>
      </c>
      <c r="H31" s="2">
        <v>0</v>
      </c>
      <c r="I31" s="2">
        <v>0</v>
      </c>
      <c r="J31" s="2">
        <v>0</v>
      </c>
      <c r="K31" s="2">
        <v>0</v>
      </c>
      <c r="L31" s="18"/>
      <c r="M31" s="18"/>
    </row>
    <row r="32" spans="1:13" s="15" customFormat="1" ht="15" x14ac:dyDescent="0.2">
      <c r="A32" s="177"/>
      <c r="B32" s="20" t="str">
        <f>'5-Buget_cerere'!B32</f>
        <v>TOTAL CAPITOL 4</v>
      </c>
      <c r="C32" s="17">
        <f>'5-Buget_cerere'!J32</f>
        <v>0</v>
      </c>
      <c r="D32" s="5" t="str">
        <f>IF(E32+F32+G32+H32+I32+J32+K32&lt;&gt;C32,"Eroare!","")</f>
        <v/>
      </c>
      <c r="E32" s="21">
        <f>SUM(E26:E31)</f>
        <v>0</v>
      </c>
      <c r="F32" s="21">
        <f t="shared" ref="F32:J32" si="10">SUM(F26:F31)</f>
        <v>0</v>
      </c>
      <c r="G32" s="21">
        <f t="shared" si="10"/>
        <v>0</v>
      </c>
      <c r="H32" s="21">
        <f t="shared" si="10"/>
        <v>0</v>
      </c>
      <c r="I32" s="21">
        <f t="shared" si="10"/>
        <v>0</v>
      </c>
      <c r="J32" s="21">
        <f t="shared" si="10"/>
        <v>0</v>
      </c>
      <c r="K32" s="21">
        <f>SUM(K26:K31)</f>
        <v>0</v>
      </c>
      <c r="L32" s="14"/>
      <c r="M32" s="14"/>
    </row>
    <row r="33" spans="1:13" s="15" customFormat="1" ht="15" x14ac:dyDescent="0.2">
      <c r="A33" s="177" t="str">
        <f>'5-Buget_cerere'!A35</f>
        <v>CAP. 5</v>
      </c>
      <c r="B33" s="538" t="str">
        <f>'5-Buget_cerere'!B35</f>
        <v>Alte cheltuieli</v>
      </c>
      <c r="C33" s="539"/>
      <c r="D33" s="539"/>
      <c r="E33" s="539"/>
      <c r="F33" s="539"/>
      <c r="G33" s="539"/>
      <c r="H33" s="540"/>
      <c r="I33" s="14"/>
      <c r="J33" s="18"/>
      <c r="K33" s="14"/>
      <c r="L33" s="14"/>
      <c r="M33" s="14"/>
    </row>
    <row r="34" spans="1:13" s="19" customFormat="1" ht="15" x14ac:dyDescent="0.2">
      <c r="A34" s="178" t="str">
        <f>'5-Buget_cerere'!A36</f>
        <v>5.1.</v>
      </c>
      <c r="B34" s="16" t="str">
        <f>'5-Buget_cerere'!B36</f>
        <v>Organizare de şantier</v>
      </c>
      <c r="C34" s="17">
        <f>'5-Buget_cerere'!J36</f>
        <v>0</v>
      </c>
      <c r="D34" s="5" t="str">
        <f t="shared" ref="D34:D38" si="11">IF(E34+F34+G34+H34+I34+J34+K34&lt;&gt;C34,"Eroare!","")</f>
        <v/>
      </c>
      <c r="E34" s="2">
        <v>0</v>
      </c>
      <c r="F34" s="2">
        <v>0</v>
      </c>
      <c r="G34" s="2">
        <v>0</v>
      </c>
      <c r="H34" s="2">
        <v>0</v>
      </c>
      <c r="I34" s="2">
        <v>0</v>
      </c>
      <c r="J34" s="2">
        <v>0</v>
      </c>
      <c r="K34" s="2">
        <v>0</v>
      </c>
      <c r="L34" s="18"/>
      <c r="M34" s="18"/>
    </row>
    <row r="35" spans="1:13" s="15" customFormat="1" ht="15" x14ac:dyDescent="0.2">
      <c r="A35" s="178" t="str">
        <f>'5-Buget_cerere'!A37</f>
        <v>5.2.</v>
      </c>
      <c r="B35" s="16" t="str">
        <f>'5-Buget_cerere'!B37</f>
        <v>Comisioane, cote, taxe, costul creditului</v>
      </c>
      <c r="C35" s="17">
        <f>'5-Buget_cerere'!J37</f>
        <v>0</v>
      </c>
      <c r="D35" s="5" t="str">
        <f t="shared" si="11"/>
        <v/>
      </c>
      <c r="E35" s="2">
        <v>0</v>
      </c>
      <c r="F35" s="2">
        <v>0</v>
      </c>
      <c r="G35" s="2">
        <v>0</v>
      </c>
      <c r="H35" s="2">
        <v>0</v>
      </c>
      <c r="I35" s="2">
        <v>0</v>
      </c>
      <c r="J35" s="2">
        <v>0</v>
      </c>
      <c r="K35" s="2">
        <v>0</v>
      </c>
      <c r="L35" s="14"/>
      <c r="M35" s="14"/>
    </row>
    <row r="36" spans="1:13" s="15" customFormat="1" ht="15" x14ac:dyDescent="0.2">
      <c r="A36" s="178" t="str">
        <f>'5-Buget_cerere'!A38</f>
        <v>5.3.</v>
      </c>
      <c r="B36" s="16" t="str">
        <f>'5-Buget_cerere'!B38</f>
        <v>Cheltuieli diverse şi neprevăzute</v>
      </c>
      <c r="C36" s="17">
        <f>'5-Buget_cerere'!J38</f>
        <v>0</v>
      </c>
      <c r="D36" s="5" t="str">
        <f>IF(E36+F36+G36+H36+I36+J37+K37&lt;&gt;C36,"Eroare!","")</f>
        <v/>
      </c>
      <c r="E36" s="2">
        <v>0</v>
      </c>
      <c r="F36" s="2">
        <v>0</v>
      </c>
      <c r="G36" s="2">
        <v>0</v>
      </c>
      <c r="H36" s="2">
        <v>0</v>
      </c>
      <c r="I36" s="2">
        <v>0</v>
      </c>
      <c r="J36" s="2"/>
      <c r="K36" s="2"/>
      <c r="L36" s="14"/>
      <c r="M36" s="14"/>
    </row>
    <row r="37" spans="1:13" s="15" customFormat="1" ht="25.5" x14ac:dyDescent="0.2">
      <c r="A37" s="394" t="s">
        <v>485</v>
      </c>
      <c r="B37" s="16" t="str">
        <f>'5-Buget_cerere'!B39</f>
        <v>Cheltuieli pentru informare şi publicitate</v>
      </c>
      <c r="C37" s="17">
        <f>'5-Buget_cerere'!J39</f>
        <v>0</v>
      </c>
      <c r="D37" s="393"/>
      <c r="E37" s="2">
        <v>0</v>
      </c>
      <c r="F37" s="2">
        <v>0</v>
      </c>
      <c r="G37" s="2">
        <v>0</v>
      </c>
      <c r="H37" s="2">
        <v>0</v>
      </c>
      <c r="I37" s="2">
        <v>0</v>
      </c>
      <c r="J37" s="2">
        <v>0</v>
      </c>
      <c r="K37" s="2">
        <v>0</v>
      </c>
      <c r="L37" s="14"/>
      <c r="M37" s="14"/>
    </row>
    <row r="38" spans="1:13" s="15" customFormat="1" ht="15" x14ac:dyDescent="0.2">
      <c r="A38" s="177"/>
      <c r="B38" s="20" t="str">
        <f>'5-Buget_cerere'!B40</f>
        <v>TOTAL CAPITOL 5</v>
      </c>
      <c r="C38" s="17">
        <f>'5-Buget_cerere'!J40</f>
        <v>0</v>
      </c>
      <c r="D38" s="5" t="str">
        <f t="shared" si="11"/>
        <v/>
      </c>
      <c r="E38" s="21">
        <f>SUM(E34:E37)</f>
        <v>0</v>
      </c>
      <c r="F38" s="21">
        <f>SUM(F34:F37)</f>
        <v>0</v>
      </c>
      <c r="G38" s="21">
        <f>SUM(G34:G37)</f>
        <v>0</v>
      </c>
      <c r="H38" s="21">
        <f>SUM(H34:H37)</f>
        <v>0</v>
      </c>
      <c r="I38" s="21">
        <f>SUM(I34:I37)</f>
        <v>0</v>
      </c>
      <c r="J38" s="21">
        <f t="shared" ref="J38:K38" si="12">SUM(J34:J37)</f>
        <v>0</v>
      </c>
      <c r="K38" s="21">
        <f t="shared" si="12"/>
        <v>0</v>
      </c>
      <c r="L38" s="14"/>
      <c r="M38" s="14"/>
    </row>
    <row r="39" spans="1:13" s="15" customFormat="1" ht="15" x14ac:dyDescent="0.2">
      <c r="A39" s="177" t="str">
        <f>'5-Buget_cerere'!A41</f>
        <v>CAP. 6</v>
      </c>
      <c r="B39" s="538" t="str">
        <f>'5-Buget_cerere'!B41</f>
        <v xml:space="preserve">Pregătirea personalului de exploatare     </v>
      </c>
      <c r="C39" s="539"/>
      <c r="D39" s="539"/>
      <c r="E39" s="539"/>
      <c r="F39" s="539"/>
      <c r="G39" s="539"/>
      <c r="H39" s="540"/>
      <c r="I39" s="14"/>
      <c r="J39" s="18"/>
      <c r="K39" s="14"/>
      <c r="L39" s="14"/>
      <c r="M39" s="14"/>
    </row>
    <row r="40" spans="1:13" s="15" customFormat="1" ht="15" x14ac:dyDescent="0.2">
      <c r="A40" s="178" t="str">
        <f>'5-Buget_cerere'!A42</f>
        <v>6.1.</v>
      </c>
      <c r="B40" s="16" t="str">
        <f>'5-Buget_cerere'!B42</f>
        <v xml:space="preserve">Probe tehnologice şi teste                </v>
      </c>
      <c r="C40" s="17">
        <f>'5-Buget_cerere'!J42</f>
        <v>0</v>
      </c>
      <c r="D40" s="5" t="str">
        <f t="shared" ref="D40:D43" si="13">IF(E40+F40+G40+H40+I40+J40+K40&lt;&gt;C40,"Eroare!","")</f>
        <v/>
      </c>
      <c r="E40" s="2">
        <v>0</v>
      </c>
      <c r="F40" s="2">
        <v>0</v>
      </c>
      <c r="G40" s="2">
        <v>0</v>
      </c>
      <c r="H40" s="2">
        <v>0</v>
      </c>
      <c r="I40" s="2">
        <v>0</v>
      </c>
      <c r="J40" s="2">
        <v>0</v>
      </c>
      <c r="K40" s="2">
        <v>0</v>
      </c>
      <c r="L40" s="14"/>
      <c r="M40" s="14"/>
    </row>
    <row r="41" spans="1:13" s="15" customFormat="1" ht="15" hidden="1" x14ac:dyDescent="0.2">
      <c r="A41" s="178" t="e">
        <f>'5-Buget_cerere'!#REF!</f>
        <v>#REF!</v>
      </c>
      <c r="B41" s="16" t="e">
        <f>'5-Buget_cerere'!#REF!</f>
        <v>#REF!</v>
      </c>
      <c r="C41" s="17" t="e">
        <f>'5-Buget_cerere'!#REF!</f>
        <v>#REF!</v>
      </c>
      <c r="D41" s="5" t="e">
        <f t="shared" si="13"/>
        <v>#REF!</v>
      </c>
      <c r="E41" s="2"/>
      <c r="F41" s="2"/>
      <c r="G41" s="2"/>
      <c r="H41" s="2"/>
      <c r="I41" s="2"/>
      <c r="J41" s="2"/>
      <c r="K41" s="2"/>
      <c r="L41" s="14"/>
      <c r="M41" s="14"/>
    </row>
    <row r="42" spans="1:13" s="15" customFormat="1" ht="15" hidden="1" x14ac:dyDescent="0.2">
      <c r="A42" s="178"/>
      <c r="B42" s="16"/>
      <c r="C42" s="17"/>
      <c r="D42" s="5" t="str">
        <f t="shared" si="13"/>
        <v/>
      </c>
      <c r="E42" s="2"/>
      <c r="F42" s="2"/>
      <c r="G42" s="2"/>
      <c r="H42" s="2"/>
      <c r="I42" s="2"/>
      <c r="J42" s="2"/>
      <c r="K42" s="2"/>
      <c r="L42" s="14"/>
      <c r="M42" s="14"/>
    </row>
    <row r="43" spans="1:13" s="15" customFormat="1" ht="15" x14ac:dyDescent="0.2">
      <c r="A43" s="177"/>
      <c r="B43" s="20" t="str">
        <f>'5-Buget_cerere'!B43</f>
        <v>TOTAL CAPITOL 6</v>
      </c>
      <c r="C43" s="17">
        <f>'5-Buget_cerere'!J43</f>
        <v>0</v>
      </c>
      <c r="D43" s="5" t="str">
        <f t="shared" si="13"/>
        <v/>
      </c>
      <c r="E43" s="21">
        <f>SUM(E40:E41)</f>
        <v>0</v>
      </c>
      <c r="F43" s="21">
        <f t="shared" ref="F43:H43" si="14">SUM(F40:F41)</f>
        <v>0</v>
      </c>
      <c r="G43" s="21">
        <f t="shared" si="14"/>
        <v>0</v>
      </c>
      <c r="H43" s="21">
        <f t="shared" si="14"/>
        <v>0</v>
      </c>
      <c r="I43" s="21">
        <f t="shared" ref="I43:K43" si="15">SUM(I40:I41)</f>
        <v>0</v>
      </c>
      <c r="J43" s="21">
        <f t="shared" si="15"/>
        <v>0</v>
      </c>
      <c r="K43" s="21">
        <f t="shared" si="15"/>
        <v>0</v>
      </c>
      <c r="L43" s="14"/>
      <c r="M43" s="14"/>
    </row>
    <row r="44" spans="1:13" s="15" customFormat="1" ht="15.75" customHeight="1" x14ac:dyDescent="0.2">
      <c r="A44" s="177" t="str">
        <f>'5-Buget_cerere'!A44</f>
        <v>CAP. 7</v>
      </c>
      <c r="B44" s="549" t="str">
        <f>'5-Buget_cerere'!B44</f>
        <v>Cheltuieli aferente marjei de buget și pentru constituirea rezervei de implementare pentru ajustarea de preț</v>
      </c>
      <c r="C44" s="550"/>
      <c r="D44" s="550"/>
      <c r="E44" s="550"/>
      <c r="F44" s="550"/>
      <c r="G44" s="550"/>
      <c r="H44" s="551"/>
      <c r="I44" s="14"/>
      <c r="J44" s="18"/>
      <c r="K44" s="14"/>
      <c r="L44" s="14"/>
      <c r="M44" s="14"/>
    </row>
    <row r="45" spans="1:13" s="15" customFormat="1" ht="15" x14ac:dyDescent="0.2">
      <c r="A45" s="429" t="str">
        <f>'5-Buget_cerere'!A45</f>
        <v>7.1.</v>
      </c>
      <c r="B45" s="430" t="str">
        <f>'5-Buget_cerere'!B45</f>
        <v>Cheltuielile aferente marjei de buget</v>
      </c>
      <c r="C45" s="17">
        <f>'5-Buget_cerere'!J45</f>
        <v>0</v>
      </c>
      <c r="D45" s="5" t="str">
        <f>IF(E45+F45+G45+H45+I45+J45+K45&lt;&gt;C45,"Eroare!","")</f>
        <v/>
      </c>
      <c r="E45" s="2">
        <v>0</v>
      </c>
      <c r="F45" s="2">
        <v>0</v>
      </c>
      <c r="G45" s="2">
        <v>0</v>
      </c>
      <c r="H45" s="2">
        <v>0</v>
      </c>
      <c r="I45" s="2">
        <v>0</v>
      </c>
      <c r="J45" s="2">
        <v>0</v>
      </c>
      <c r="K45" s="2">
        <v>0</v>
      </c>
      <c r="L45" s="14"/>
      <c r="M45" s="14"/>
    </row>
    <row r="46" spans="1:13" s="15" customFormat="1" ht="38.25" x14ac:dyDescent="0.2">
      <c r="A46" s="429" t="s">
        <v>498</v>
      </c>
      <c r="B46" s="431" t="str">
        <f>'5-Buget_cerere'!B46</f>
        <v>Cheltuieli pentru constituirea rezervei de implementare pentru ajustarea de preț</v>
      </c>
      <c r="C46" s="17">
        <f>'5-Buget_cerere'!J46</f>
        <v>0</v>
      </c>
      <c r="D46" s="5"/>
      <c r="E46" s="2">
        <v>0</v>
      </c>
      <c r="F46" s="2">
        <v>0</v>
      </c>
      <c r="G46" s="2">
        <v>0</v>
      </c>
      <c r="H46" s="2">
        <v>0</v>
      </c>
      <c r="I46" s="2">
        <v>0</v>
      </c>
      <c r="J46" s="2"/>
      <c r="K46" s="2"/>
      <c r="L46" s="14"/>
      <c r="M46" s="14"/>
    </row>
    <row r="47" spans="1:13" s="15" customFormat="1" ht="15" x14ac:dyDescent="0.2">
      <c r="A47" s="177"/>
      <c r="B47" s="13" t="str">
        <f>'5-Buget_cerere'!B47</f>
        <v>TOTAL CAPITOL 7</v>
      </c>
      <c r="C47" s="17">
        <f>'5-Buget_cerere'!J47</f>
        <v>0</v>
      </c>
      <c r="D47" s="5" t="str">
        <f t="shared" ref="D47:D55" si="16">IF(E47+F47+G47+H47+I47+J47+K47&lt;&gt;C47,"Eroare!","")</f>
        <v/>
      </c>
      <c r="E47" s="21">
        <f>SUM(E45:E46)</f>
        <v>0</v>
      </c>
      <c r="F47" s="21">
        <f>SUM(F45:F46)</f>
        <v>0</v>
      </c>
      <c r="G47" s="21">
        <f>SUM(G45:G46)</f>
        <v>0</v>
      </c>
      <c r="H47" s="21">
        <f>SUM(H45:H46)</f>
        <v>0</v>
      </c>
      <c r="I47" s="21">
        <f>SUM(I45:I46)</f>
        <v>0</v>
      </c>
      <c r="J47" s="21">
        <f t="shared" ref="J47:K47" si="17">SUM(J45)</f>
        <v>0</v>
      </c>
      <c r="K47" s="21">
        <f t="shared" si="17"/>
        <v>0</v>
      </c>
      <c r="L47" s="14"/>
      <c r="M47" s="14"/>
    </row>
    <row r="48" spans="1:13" s="15" customFormat="1" ht="15" hidden="1" x14ac:dyDescent="0.2">
      <c r="A48" s="177" t="e">
        <f>'5-Buget_cerere'!#REF!</f>
        <v>#REF!</v>
      </c>
      <c r="B48" s="13" t="e">
        <f>'5-Buget_cerere'!#REF!</f>
        <v>#REF!</v>
      </c>
      <c r="C48" s="17" t="e">
        <f>'5-Buget_cerere'!#REF!</f>
        <v>#REF!</v>
      </c>
      <c r="D48" s="5" t="e">
        <f t="shared" si="16"/>
        <v>#REF!</v>
      </c>
      <c r="E48" s="2">
        <v>0</v>
      </c>
      <c r="F48" s="2">
        <v>0</v>
      </c>
      <c r="G48" s="2">
        <v>0</v>
      </c>
      <c r="H48" s="2">
        <v>0</v>
      </c>
      <c r="I48" s="2">
        <v>0</v>
      </c>
      <c r="J48" s="2">
        <v>0</v>
      </c>
      <c r="K48" s="2">
        <v>0</v>
      </c>
      <c r="L48" s="14"/>
      <c r="M48" s="14"/>
    </row>
    <row r="49" spans="1:13" s="15" customFormat="1" ht="15" hidden="1" x14ac:dyDescent="0.2">
      <c r="A49" s="177" t="e">
        <f>'5-Buget_cerere'!#REF!</f>
        <v>#REF!</v>
      </c>
      <c r="B49" s="13" t="e">
        <f>'5-Buget_cerere'!#REF!</f>
        <v>#REF!</v>
      </c>
      <c r="C49" s="17" t="e">
        <f>'5-Buget_cerere'!#REF!</f>
        <v>#REF!</v>
      </c>
      <c r="D49" s="5" t="e">
        <f t="shared" si="16"/>
        <v>#REF!</v>
      </c>
      <c r="E49" s="2">
        <v>0</v>
      </c>
      <c r="F49" s="2">
        <v>0</v>
      </c>
      <c r="G49" s="2">
        <v>0</v>
      </c>
      <c r="H49" s="2">
        <v>0</v>
      </c>
      <c r="I49" s="2">
        <v>0</v>
      </c>
      <c r="J49" s="2">
        <v>0</v>
      </c>
      <c r="K49" s="2">
        <v>0</v>
      </c>
      <c r="L49" s="14"/>
      <c r="M49" s="14"/>
    </row>
    <row r="50" spans="1:13" s="15" customFormat="1" ht="15" hidden="1" x14ac:dyDescent="0.2">
      <c r="A50" s="177" t="e">
        <f>'5-Buget_cerere'!#REF!</f>
        <v>#REF!</v>
      </c>
      <c r="B50" s="13" t="e">
        <f>'5-Buget_cerere'!#REF!</f>
        <v>#REF!</v>
      </c>
      <c r="C50" s="17" t="e">
        <f>'5-Buget_cerere'!#REF!</f>
        <v>#REF!</v>
      </c>
      <c r="D50" s="5" t="e">
        <f t="shared" si="16"/>
        <v>#REF!</v>
      </c>
      <c r="E50" s="2">
        <v>0</v>
      </c>
      <c r="F50" s="2">
        <v>0</v>
      </c>
      <c r="G50" s="2">
        <v>0</v>
      </c>
      <c r="H50" s="2">
        <v>0</v>
      </c>
      <c r="I50" s="2">
        <v>0</v>
      </c>
      <c r="J50" s="2">
        <v>0</v>
      </c>
      <c r="K50" s="2">
        <v>0</v>
      </c>
      <c r="L50" s="14"/>
      <c r="M50" s="14"/>
    </row>
    <row r="51" spans="1:13" s="15" customFormat="1" ht="15" hidden="1" x14ac:dyDescent="0.2">
      <c r="A51" s="177" t="e">
        <f>'5-Buget_cerere'!#REF!</f>
        <v>#REF!</v>
      </c>
      <c r="B51" s="13" t="e">
        <f>'5-Buget_cerere'!#REF!</f>
        <v>#REF!</v>
      </c>
      <c r="C51" s="17" t="e">
        <f>'5-Buget_cerere'!#REF!</f>
        <v>#REF!</v>
      </c>
      <c r="D51" s="5" t="e">
        <f t="shared" si="16"/>
        <v>#REF!</v>
      </c>
      <c r="E51" s="2">
        <v>0</v>
      </c>
      <c r="F51" s="2">
        <v>0</v>
      </c>
      <c r="G51" s="2">
        <v>0</v>
      </c>
      <c r="H51" s="2">
        <v>0</v>
      </c>
      <c r="I51" s="2">
        <v>0</v>
      </c>
      <c r="J51" s="2">
        <v>0</v>
      </c>
      <c r="K51" s="2">
        <v>0</v>
      </c>
      <c r="L51" s="14"/>
      <c r="M51" s="14"/>
    </row>
    <row r="52" spans="1:13" s="15" customFormat="1" ht="15" hidden="1" x14ac:dyDescent="0.2">
      <c r="A52" s="177" t="e">
        <f>'5-Buget_cerere'!#REF!</f>
        <v>#REF!</v>
      </c>
      <c r="B52" s="13" t="e">
        <f>'5-Buget_cerere'!#REF!</f>
        <v>#REF!</v>
      </c>
      <c r="C52" s="17" t="e">
        <f>'5-Buget_cerere'!#REF!</f>
        <v>#REF!</v>
      </c>
      <c r="D52" s="5" t="e">
        <f t="shared" si="16"/>
        <v>#REF!</v>
      </c>
      <c r="E52" s="2"/>
      <c r="F52" s="2"/>
      <c r="G52" s="2"/>
      <c r="H52" s="2"/>
      <c r="I52" s="2"/>
      <c r="J52" s="2"/>
      <c r="K52" s="2"/>
      <c r="L52" s="14"/>
      <c r="M52" s="14"/>
    </row>
    <row r="53" spans="1:13" s="15" customFormat="1" ht="15" hidden="1" x14ac:dyDescent="0.2">
      <c r="A53" s="177" t="e">
        <f>'5-Buget_cerere'!#REF!</f>
        <v>#REF!</v>
      </c>
      <c r="B53" s="13" t="e">
        <f>'5-Buget_cerere'!#REF!</f>
        <v>#REF!</v>
      </c>
      <c r="C53" s="17" t="e">
        <f>'5-Buget_cerere'!#REF!</f>
        <v>#REF!</v>
      </c>
      <c r="D53" s="5" t="e">
        <f t="shared" si="16"/>
        <v>#REF!</v>
      </c>
      <c r="E53" s="2"/>
      <c r="F53" s="2"/>
      <c r="G53" s="2"/>
      <c r="H53" s="2"/>
      <c r="I53" s="2"/>
      <c r="J53" s="2"/>
      <c r="K53" s="2"/>
      <c r="L53" s="14"/>
      <c r="M53" s="14"/>
    </row>
    <row r="54" spans="1:13" s="15" customFormat="1" ht="15" hidden="1" x14ac:dyDescent="0.2">
      <c r="A54" s="177" t="e">
        <f>'5-Buget_cerere'!#REF!</f>
        <v>#REF!</v>
      </c>
      <c r="B54" s="13" t="e">
        <f>'5-Buget_cerere'!#REF!</f>
        <v>#REF!</v>
      </c>
      <c r="C54" s="17">
        <f>'5-Buget_cerere'!J47</f>
        <v>0</v>
      </c>
      <c r="D54" s="5" t="str">
        <f t="shared" si="16"/>
        <v/>
      </c>
      <c r="E54" s="2"/>
      <c r="F54" s="2"/>
      <c r="G54" s="2"/>
      <c r="H54" s="2"/>
      <c r="I54" s="2"/>
      <c r="J54" s="2"/>
      <c r="K54" s="2"/>
      <c r="L54" s="14"/>
      <c r="M54" s="14"/>
    </row>
    <row r="55" spans="1:13" s="22" customFormat="1" ht="16.5" x14ac:dyDescent="0.2">
      <c r="A55" s="179"/>
      <c r="B55" s="432" t="str">
        <f>'5-Buget_cerere'!B49</f>
        <v>TOTAL GENERAL</v>
      </c>
      <c r="C55" s="17">
        <f>'5-Buget_cerere'!J49</f>
        <v>0</v>
      </c>
      <c r="D55" s="5" t="str">
        <f t="shared" si="16"/>
        <v/>
      </c>
      <c r="E55" s="21">
        <f>E47+E43+E38+E32+E24+E12+E15</f>
        <v>0</v>
      </c>
      <c r="F55" s="21">
        <f>F47+F43+F38+F32+F24+F12+F15</f>
        <v>0</v>
      </c>
      <c r="G55" s="21">
        <f>G47+G43+G38+G32+G24+G12+G15</f>
        <v>0</v>
      </c>
      <c r="H55" s="21">
        <f>H47+H43+H38+H32+H24+H12+H15</f>
        <v>0</v>
      </c>
      <c r="I55" s="21">
        <f>I47+I43+I38+I32+I24+I12+I15</f>
        <v>0</v>
      </c>
      <c r="J55" s="21">
        <f t="shared" ref="J55:K55" si="18">J47+J43+J38+J32+J24+J12</f>
        <v>0</v>
      </c>
      <c r="K55" s="21">
        <f t="shared" si="18"/>
        <v>0</v>
      </c>
      <c r="L55" s="14"/>
      <c r="M55" s="14"/>
    </row>
    <row r="56" spans="1:13" s="26" customFormat="1" x14ac:dyDescent="0.2">
      <c r="A56" s="23"/>
      <c r="B56" s="24"/>
      <c r="C56" s="25"/>
      <c r="D56" s="8"/>
      <c r="E56" s="9"/>
      <c r="F56" s="9"/>
      <c r="G56" s="9"/>
      <c r="H56" s="9"/>
      <c r="I56" s="18"/>
      <c r="J56" s="18"/>
      <c r="K56" s="18"/>
      <c r="L56" s="18"/>
      <c r="M56" s="18"/>
    </row>
    <row r="57" spans="1:13" s="26" customFormat="1" x14ac:dyDescent="0.2">
      <c r="A57" s="23"/>
      <c r="B57" s="27"/>
      <c r="C57" s="25"/>
      <c r="D57" s="8"/>
      <c r="E57" s="9"/>
      <c r="F57" s="9"/>
      <c r="G57" s="9"/>
      <c r="H57" s="9"/>
      <c r="I57" s="18"/>
      <c r="J57" s="18"/>
      <c r="K57" s="18"/>
      <c r="L57" s="18"/>
      <c r="M57" s="18"/>
    </row>
    <row r="58" spans="1:13" s="28" customFormat="1" x14ac:dyDescent="0.2">
      <c r="A58" s="544" t="s">
        <v>57</v>
      </c>
      <c r="B58" s="544"/>
      <c r="C58" s="536" t="s">
        <v>48</v>
      </c>
      <c r="D58" s="537" t="s">
        <v>49</v>
      </c>
      <c r="E58" s="545" t="s">
        <v>30</v>
      </c>
      <c r="F58" s="546"/>
      <c r="G58" s="546"/>
      <c r="H58" s="546"/>
      <c r="I58" s="546"/>
      <c r="J58" s="546"/>
      <c r="K58" s="546"/>
      <c r="L58" s="1"/>
      <c r="M58" s="1"/>
    </row>
    <row r="59" spans="1:13" s="29" customFormat="1" x14ac:dyDescent="0.2">
      <c r="A59" s="544"/>
      <c r="B59" s="544"/>
      <c r="C59" s="536"/>
      <c r="D59" s="537"/>
      <c r="E59" s="10" t="s">
        <v>26</v>
      </c>
      <c r="F59" s="10" t="s">
        <v>27</v>
      </c>
      <c r="G59" s="10" t="s">
        <v>28</v>
      </c>
      <c r="H59" s="10" t="s">
        <v>29</v>
      </c>
      <c r="I59" s="10" t="s">
        <v>62</v>
      </c>
      <c r="J59" s="10" t="s">
        <v>63</v>
      </c>
      <c r="K59" s="10" t="s">
        <v>64</v>
      </c>
      <c r="L59" s="11"/>
      <c r="M59" s="11"/>
    </row>
    <row r="60" spans="1:13" s="31" customFormat="1" x14ac:dyDescent="0.2">
      <c r="A60" s="525" t="s">
        <v>66</v>
      </c>
      <c r="B60" s="525"/>
      <c r="C60" s="17">
        <f>'5-Buget_cerere'!C53</f>
        <v>0</v>
      </c>
      <c r="D60" s="5" t="str">
        <f>IF(E60+F60+G60+H60+I60+J60+K60&lt;&gt;C60,"Eroare!","")</f>
        <v/>
      </c>
      <c r="E60" s="3">
        <f>E55</f>
        <v>0</v>
      </c>
      <c r="F60" s="3">
        <f t="shared" ref="F60:H60" si="19">F55</f>
        <v>0</v>
      </c>
      <c r="G60" s="3">
        <f t="shared" si="19"/>
        <v>0</v>
      </c>
      <c r="H60" s="3">
        <f t="shared" si="19"/>
        <v>0</v>
      </c>
      <c r="I60" s="3">
        <f t="shared" ref="I60:K60" si="20">I55</f>
        <v>0</v>
      </c>
      <c r="J60" s="3">
        <f t="shared" si="20"/>
        <v>0</v>
      </c>
      <c r="K60" s="3">
        <f t="shared" si="20"/>
        <v>0</v>
      </c>
      <c r="L60" s="30"/>
      <c r="M60" s="30"/>
    </row>
    <row r="61" spans="1:13" s="31" customFormat="1" x14ac:dyDescent="0.2">
      <c r="A61" s="527" t="s">
        <v>68</v>
      </c>
      <c r="B61" s="528"/>
      <c r="C61" s="40">
        <f>'5-Buget_cerere'!H49</f>
        <v>0</v>
      </c>
      <c r="D61" s="5" t="str">
        <f t="shared" ref="D61:D66" si="21">IF(E61+F61+G61+H61+I61+J61+K61&lt;&gt;C61,"Eroare!","")</f>
        <v/>
      </c>
      <c r="E61" s="41">
        <v>0</v>
      </c>
      <c r="F61" s="41">
        <v>0</v>
      </c>
      <c r="G61" s="41">
        <v>0</v>
      </c>
      <c r="H61" s="41">
        <v>0</v>
      </c>
      <c r="I61" s="41">
        <v>0</v>
      </c>
      <c r="J61" s="41">
        <v>0</v>
      </c>
      <c r="K61" s="41">
        <v>0</v>
      </c>
      <c r="L61" s="30"/>
      <c r="M61" s="30"/>
    </row>
    <row r="62" spans="1:13" s="31" customFormat="1" ht="33" customHeight="1" x14ac:dyDescent="0.2">
      <c r="A62" s="525" t="s">
        <v>50</v>
      </c>
      <c r="B62" s="525"/>
      <c r="C62" s="17">
        <f>'5-Buget_cerere'!C56</f>
        <v>0</v>
      </c>
      <c r="D62" s="5" t="str">
        <f t="shared" si="21"/>
        <v/>
      </c>
      <c r="E62" s="3">
        <f>SUM(E63:E65)</f>
        <v>0</v>
      </c>
      <c r="F62" s="3">
        <f t="shared" ref="F62:H62" si="22">SUM(F63:F65)</f>
        <v>0</v>
      </c>
      <c r="G62" s="3">
        <f t="shared" si="22"/>
        <v>0</v>
      </c>
      <c r="H62" s="3">
        <f t="shared" si="22"/>
        <v>0</v>
      </c>
      <c r="I62" s="3">
        <f t="shared" ref="I62:K62" si="23">SUM(I63:I65)</f>
        <v>0</v>
      </c>
      <c r="J62" s="3">
        <f t="shared" si="23"/>
        <v>0</v>
      </c>
      <c r="K62" s="3">
        <f t="shared" si="23"/>
        <v>0</v>
      </c>
      <c r="L62" s="30"/>
      <c r="M62" s="30"/>
    </row>
    <row r="63" spans="1:13" s="29" customFormat="1" x14ac:dyDescent="0.2">
      <c r="A63" s="526" t="s">
        <v>58</v>
      </c>
      <c r="B63" s="526"/>
      <c r="C63" s="17">
        <f>'5-Buget_cerere'!C57</f>
        <v>0</v>
      </c>
      <c r="D63" s="5"/>
      <c r="E63" s="2">
        <v>0</v>
      </c>
      <c r="F63" s="2">
        <v>0</v>
      </c>
      <c r="G63" s="2">
        <v>0</v>
      </c>
      <c r="H63" s="2">
        <v>0</v>
      </c>
      <c r="I63" s="2">
        <v>0</v>
      </c>
      <c r="J63" s="2">
        <v>0</v>
      </c>
      <c r="K63" s="2">
        <v>0</v>
      </c>
      <c r="L63" s="11"/>
      <c r="M63" s="11"/>
    </row>
    <row r="64" spans="1:13" s="29" customFormat="1" x14ac:dyDescent="0.2">
      <c r="A64" s="526" t="s">
        <v>557</v>
      </c>
      <c r="B64" s="526"/>
      <c r="C64" s="17">
        <f>'5-Buget_cerere'!C58</f>
        <v>0</v>
      </c>
      <c r="D64" s="5"/>
      <c r="E64" s="2">
        <v>0</v>
      </c>
      <c r="F64" s="2">
        <v>0</v>
      </c>
      <c r="G64" s="2">
        <v>0</v>
      </c>
      <c r="H64" s="2">
        <v>0</v>
      </c>
      <c r="I64" s="2">
        <v>0</v>
      </c>
      <c r="J64" s="2"/>
      <c r="K64" s="2"/>
      <c r="L64" s="11"/>
      <c r="M64" s="11"/>
    </row>
    <row r="65" spans="1:13" s="29" customFormat="1" x14ac:dyDescent="0.2">
      <c r="A65" s="526" t="s">
        <v>59</v>
      </c>
      <c r="B65" s="526"/>
      <c r="C65" s="17">
        <f>'5-Buget_cerere'!C59</f>
        <v>0</v>
      </c>
      <c r="D65" s="5"/>
      <c r="E65" s="2">
        <v>0</v>
      </c>
      <c r="F65" s="2">
        <v>0</v>
      </c>
      <c r="G65" s="2">
        <v>0</v>
      </c>
      <c r="H65" s="2">
        <v>0</v>
      </c>
      <c r="I65" s="2">
        <v>0</v>
      </c>
      <c r="J65" s="2">
        <v>0</v>
      </c>
      <c r="K65" s="2">
        <v>0</v>
      </c>
      <c r="L65" s="11"/>
      <c r="M65" s="11"/>
    </row>
    <row r="66" spans="1:13" s="31" customFormat="1" x14ac:dyDescent="0.2">
      <c r="A66" s="525" t="str">
        <f>'5-Buget_cerere'!B59</f>
        <v>ASISTENŢĂ FINANCIARĂ NERAMBURSABILĂ SOLICITATĂ</v>
      </c>
      <c r="B66" s="525"/>
      <c r="C66" s="17">
        <f>'5-Buget_cerere'!C59</f>
        <v>0</v>
      </c>
      <c r="D66" s="5" t="str">
        <f t="shared" si="21"/>
        <v/>
      </c>
      <c r="E66" s="2">
        <v>0</v>
      </c>
      <c r="F66" s="2">
        <v>0</v>
      </c>
      <c r="G66" s="2">
        <v>0</v>
      </c>
      <c r="H66" s="2">
        <v>0</v>
      </c>
      <c r="I66" s="2">
        <v>0</v>
      </c>
      <c r="J66" s="2">
        <v>0</v>
      </c>
      <c r="K66" s="2">
        <v>0</v>
      </c>
      <c r="L66" s="30"/>
      <c r="M66" s="30"/>
    </row>
    <row r="67" spans="1:13" s="34" customFormat="1" ht="15" x14ac:dyDescent="0.2">
      <c r="A67" s="32"/>
      <c r="B67" s="33"/>
      <c r="C67" s="25"/>
      <c r="D67" s="8"/>
      <c r="E67" s="9"/>
      <c r="F67" s="9"/>
      <c r="G67" s="9"/>
      <c r="H67" s="9"/>
      <c r="I67" s="30"/>
      <c r="J67" s="18"/>
      <c r="K67" s="30"/>
      <c r="L67" s="30"/>
      <c r="M67" s="30"/>
    </row>
    <row r="68" spans="1:13" s="34" customFormat="1" ht="15" x14ac:dyDescent="0.2">
      <c r="A68" s="32"/>
      <c r="B68" s="35"/>
      <c r="C68" s="25"/>
      <c r="D68" s="8"/>
      <c r="E68" s="9"/>
      <c r="F68" s="9"/>
      <c r="G68" s="9"/>
      <c r="H68" s="9"/>
      <c r="I68" s="30"/>
      <c r="J68" s="30"/>
      <c r="K68" s="30"/>
      <c r="L68" s="30"/>
      <c r="M68" s="30"/>
    </row>
    <row r="69" spans="1:13" s="12" customFormat="1" ht="15" x14ac:dyDescent="0.2">
      <c r="A69" s="529" t="s">
        <v>556</v>
      </c>
      <c r="B69" s="529"/>
      <c r="C69" s="529"/>
      <c r="D69" s="8"/>
      <c r="E69" s="9"/>
      <c r="F69" s="9"/>
      <c r="G69" s="9"/>
      <c r="H69" s="9"/>
      <c r="I69" s="11"/>
      <c r="J69" s="11"/>
      <c r="K69" s="11"/>
      <c r="L69" s="11"/>
      <c r="M69" s="11"/>
    </row>
    <row r="70" spans="1:13" s="12" customFormat="1" ht="15" customHeight="1" x14ac:dyDescent="0.2">
      <c r="A70" s="534" t="s">
        <v>5</v>
      </c>
      <c r="B70" s="535"/>
      <c r="C70" s="36" t="s">
        <v>51</v>
      </c>
      <c r="E70" s="10" t="s">
        <v>26</v>
      </c>
      <c r="F70" s="10" t="s">
        <v>27</v>
      </c>
      <c r="G70" s="10" t="s">
        <v>28</v>
      </c>
      <c r="H70" s="10" t="s">
        <v>29</v>
      </c>
      <c r="I70" s="10" t="s">
        <v>62</v>
      </c>
      <c r="J70" s="10" t="s">
        <v>63</v>
      </c>
      <c r="K70" s="10" t="s">
        <v>65</v>
      </c>
      <c r="M70" s="11"/>
    </row>
    <row r="71" spans="1:13" s="12" customFormat="1" ht="15" customHeight="1" x14ac:dyDescent="0.2">
      <c r="A71" s="532" t="s">
        <v>0</v>
      </c>
      <c r="B71" s="533"/>
      <c r="C71" s="5">
        <f>SUM(E71:K71)</f>
        <v>0</v>
      </c>
      <c r="E71" s="3">
        <f>E65</f>
        <v>0</v>
      </c>
      <c r="F71" s="3">
        <f>F65</f>
        <v>0</v>
      </c>
      <c r="G71" s="3">
        <f>G65</f>
        <v>0</v>
      </c>
      <c r="H71" s="3">
        <f>H65</f>
        <v>0</v>
      </c>
      <c r="I71" s="3">
        <f t="shared" ref="I71:K71" si="24">I65</f>
        <v>0</v>
      </c>
      <c r="J71" s="3">
        <f t="shared" si="24"/>
        <v>0</v>
      </c>
      <c r="K71" s="3">
        <f t="shared" si="24"/>
        <v>0</v>
      </c>
      <c r="M71" s="11"/>
    </row>
    <row r="72" spans="1:13" s="12" customFormat="1" ht="15" customHeight="1" x14ac:dyDescent="0.2">
      <c r="A72" s="532" t="s">
        <v>1</v>
      </c>
      <c r="B72" s="533"/>
      <c r="C72" s="5">
        <f>SUM(E72:K72)</f>
        <v>0</v>
      </c>
      <c r="E72" s="2">
        <v>0</v>
      </c>
      <c r="F72" s="2">
        <v>0</v>
      </c>
      <c r="G72" s="2">
        <v>0</v>
      </c>
      <c r="H72" s="2">
        <v>0</v>
      </c>
      <c r="I72" s="2">
        <v>0</v>
      </c>
      <c r="J72" s="2">
        <v>0</v>
      </c>
      <c r="K72" s="2">
        <v>0</v>
      </c>
      <c r="M72" s="11"/>
    </row>
    <row r="73" spans="1:13" s="12" customFormat="1" ht="15" customHeight="1" x14ac:dyDescent="0.2">
      <c r="A73" s="532" t="s">
        <v>2</v>
      </c>
      <c r="B73" s="533"/>
      <c r="C73" s="5">
        <f>SUM(E73:K73)</f>
        <v>0</v>
      </c>
      <c r="E73" s="2">
        <v>0</v>
      </c>
      <c r="F73" s="2">
        <v>0</v>
      </c>
      <c r="G73" s="2">
        <v>0</v>
      </c>
      <c r="H73" s="2">
        <v>0</v>
      </c>
      <c r="I73" s="2">
        <v>0</v>
      </c>
      <c r="J73" s="2">
        <v>0</v>
      </c>
      <c r="K73" s="2">
        <v>0</v>
      </c>
      <c r="M73" s="11"/>
    </row>
    <row r="74" spans="1:13" s="34" customFormat="1" ht="15" customHeight="1" x14ac:dyDescent="0.2">
      <c r="A74" s="530" t="s">
        <v>3</v>
      </c>
      <c r="B74" s="531"/>
      <c r="C74" s="5">
        <f>SUM(E74:K74)</f>
        <v>0</v>
      </c>
      <c r="E74" s="3">
        <f t="shared" ref="E74:J74" si="25">E73+E72</f>
        <v>0</v>
      </c>
      <c r="F74" s="3">
        <f t="shared" si="25"/>
        <v>0</v>
      </c>
      <c r="G74" s="3">
        <f t="shared" si="25"/>
        <v>0</v>
      </c>
      <c r="H74" s="3">
        <f t="shared" si="25"/>
        <v>0</v>
      </c>
      <c r="I74" s="3">
        <f t="shared" si="25"/>
        <v>0</v>
      </c>
      <c r="J74" s="3">
        <f t="shared" si="25"/>
        <v>0</v>
      </c>
      <c r="K74" s="3">
        <f t="shared" ref="K74" si="26">K73+K72</f>
        <v>0</v>
      </c>
      <c r="M74" s="30"/>
    </row>
    <row r="75" spans="1:13" s="12" customFormat="1" ht="15" hidden="1" x14ac:dyDescent="0.2">
      <c r="A75" s="23"/>
      <c r="B75" s="38"/>
      <c r="C75" s="5">
        <f t="shared" ref="C75:C90" si="27">SUM(D75:K75)</f>
        <v>0</v>
      </c>
      <c r="D75" s="10" t="s">
        <v>163</v>
      </c>
      <c r="E75" s="10" t="s">
        <v>164</v>
      </c>
      <c r="F75" s="10" t="s">
        <v>165</v>
      </c>
      <c r="G75" s="10" t="s">
        <v>166</v>
      </c>
      <c r="H75" s="10" t="s">
        <v>167</v>
      </c>
      <c r="I75" s="11"/>
      <c r="J75" s="11"/>
      <c r="K75" s="11"/>
      <c r="L75" s="11"/>
      <c r="M75" s="11"/>
    </row>
    <row r="76" spans="1:13" s="12" customFormat="1" ht="15" hidden="1" x14ac:dyDescent="0.2">
      <c r="A76" s="23"/>
      <c r="B76" s="38"/>
      <c r="C76" s="5">
        <f t="shared" si="27"/>
        <v>0</v>
      </c>
      <c r="D76" s="37"/>
      <c r="E76" s="37"/>
      <c r="F76" s="37"/>
      <c r="G76" s="37"/>
      <c r="H76" s="37"/>
      <c r="I76" s="11"/>
      <c r="J76" s="11"/>
      <c r="K76" s="11"/>
      <c r="L76" s="11"/>
      <c r="M76" s="11"/>
    </row>
    <row r="77" spans="1:13" s="12" customFormat="1" ht="15" hidden="1" x14ac:dyDescent="0.2">
      <c r="A77" s="23"/>
      <c r="B77" s="38"/>
      <c r="C77" s="5">
        <f t="shared" si="27"/>
        <v>0</v>
      </c>
      <c r="D77" s="2">
        <v>0</v>
      </c>
      <c r="E77" s="2">
        <v>0</v>
      </c>
      <c r="F77" s="2">
        <v>0</v>
      </c>
      <c r="G77" s="2">
        <v>0</v>
      </c>
      <c r="H77" s="2">
        <v>0</v>
      </c>
      <c r="I77" s="11"/>
      <c r="J77" s="11"/>
      <c r="K77" s="11"/>
      <c r="L77" s="11"/>
      <c r="M77" s="11"/>
    </row>
    <row r="78" spans="1:13" s="12" customFormat="1" ht="15" hidden="1" x14ac:dyDescent="0.2">
      <c r="A78" s="23"/>
      <c r="B78" s="38"/>
      <c r="C78" s="5">
        <f t="shared" si="27"/>
        <v>0</v>
      </c>
      <c r="D78" s="2">
        <v>0</v>
      </c>
      <c r="E78" s="2">
        <v>0</v>
      </c>
      <c r="F78" s="2">
        <v>0</v>
      </c>
      <c r="G78" s="2">
        <v>0</v>
      </c>
      <c r="H78" s="2">
        <v>0</v>
      </c>
      <c r="I78" s="11"/>
      <c r="J78" s="11"/>
      <c r="K78" s="11"/>
      <c r="L78" s="11"/>
      <c r="M78" s="11"/>
    </row>
    <row r="79" spans="1:13" s="12" customFormat="1" ht="15" hidden="1" x14ac:dyDescent="0.2">
      <c r="A79" s="23"/>
      <c r="B79" s="38"/>
      <c r="C79" s="5">
        <f t="shared" si="27"/>
        <v>0</v>
      </c>
      <c r="D79" s="3">
        <f>D78+D77</f>
        <v>0</v>
      </c>
      <c r="E79" s="3">
        <f>E78+E77</f>
        <v>0</v>
      </c>
      <c r="F79" s="3">
        <f>F78+F77</f>
        <v>0</v>
      </c>
      <c r="G79" s="3">
        <f>G78+G77</f>
        <v>0</v>
      </c>
      <c r="H79" s="3">
        <f>H78+H77</f>
        <v>0</v>
      </c>
      <c r="I79" s="11"/>
      <c r="J79" s="11"/>
      <c r="K79" s="11"/>
      <c r="L79" s="11"/>
      <c r="M79" s="11"/>
    </row>
    <row r="80" spans="1:13" s="12" customFormat="1" ht="15" hidden="1" x14ac:dyDescent="0.2">
      <c r="A80" s="23"/>
      <c r="B80" s="38"/>
      <c r="C80" s="5">
        <f t="shared" si="27"/>
        <v>0</v>
      </c>
      <c r="D80" s="10" t="s">
        <v>168</v>
      </c>
      <c r="E80" s="10" t="s">
        <v>169</v>
      </c>
      <c r="F80" s="10" t="s">
        <v>170</v>
      </c>
      <c r="G80" s="10" t="s">
        <v>171</v>
      </c>
      <c r="H80" s="10" t="s">
        <v>172</v>
      </c>
      <c r="I80" s="11"/>
      <c r="J80" s="11"/>
      <c r="K80" s="11"/>
      <c r="L80" s="11"/>
      <c r="M80" s="11"/>
    </row>
    <row r="81" spans="1:13" s="12" customFormat="1" ht="15" hidden="1" x14ac:dyDescent="0.2">
      <c r="A81" s="23"/>
      <c r="B81" s="38"/>
      <c r="C81" s="5">
        <f t="shared" si="27"/>
        <v>0</v>
      </c>
      <c r="D81" s="37"/>
      <c r="E81" s="37"/>
      <c r="F81" s="37"/>
      <c r="G81" s="37"/>
      <c r="H81" s="37"/>
      <c r="I81" s="11"/>
      <c r="J81" s="11"/>
      <c r="K81" s="11"/>
      <c r="L81" s="11"/>
      <c r="M81" s="11"/>
    </row>
    <row r="82" spans="1:13" s="12" customFormat="1" ht="15" hidden="1" x14ac:dyDescent="0.2">
      <c r="A82" s="23"/>
      <c r="B82" s="38"/>
      <c r="C82" s="5">
        <f t="shared" si="27"/>
        <v>0</v>
      </c>
      <c r="D82" s="2">
        <v>0</v>
      </c>
      <c r="E82" s="2">
        <v>0</v>
      </c>
      <c r="F82" s="2">
        <v>0</v>
      </c>
      <c r="G82" s="2">
        <v>0</v>
      </c>
      <c r="H82" s="2">
        <v>0</v>
      </c>
      <c r="I82" s="11"/>
      <c r="J82" s="11"/>
      <c r="K82" s="11"/>
      <c r="L82" s="11"/>
      <c r="M82" s="11"/>
    </row>
    <row r="83" spans="1:13" s="12" customFormat="1" ht="15" hidden="1" x14ac:dyDescent="0.2">
      <c r="A83" s="23"/>
      <c r="B83" s="38"/>
      <c r="C83" s="5">
        <f t="shared" si="27"/>
        <v>0</v>
      </c>
      <c r="D83" s="2">
        <v>0</v>
      </c>
      <c r="E83" s="2">
        <v>0</v>
      </c>
      <c r="F83" s="2">
        <v>0</v>
      </c>
      <c r="G83" s="2">
        <v>0</v>
      </c>
      <c r="H83" s="2">
        <v>0</v>
      </c>
      <c r="I83" s="11"/>
      <c r="J83" s="11"/>
      <c r="K83" s="11"/>
      <c r="L83" s="11"/>
      <c r="M83" s="11"/>
    </row>
    <row r="84" spans="1:13" s="12" customFormat="1" ht="15" hidden="1" x14ac:dyDescent="0.2">
      <c r="A84" s="23"/>
      <c r="B84" s="38"/>
      <c r="C84" s="5">
        <f t="shared" si="27"/>
        <v>0</v>
      </c>
      <c r="D84" s="3">
        <f>D83+D82</f>
        <v>0</v>
      </c>
      <c r="E84" s="3">
        <f>E83+E82</f>
        <v>0</v>
      </c>
      <c r="F84" s="3">
        <f>F83+F82</f>
        <v>0</v>
      </c>
      <c r="G84" s="3">
        <f>G83+G82</f>
        <v>0</v>
      </c>
      <c r="H84" s="3">
        <f>H83+H82</f>
        <v>0</v>
      </c>
      <c r="I84" s="11"/>
      <c r="J84" s="11"/>
      <c r="K84" s="11"/>
      <c r="L84" s="11"/>
      <c r="M84" s="11"/>
    </row>
    <row r="85" spans="1:13" s="12" customFormat="1" ht="15" hidden="1" x14ac:dyDescent="0.2">
      <c r="A85" s="23"/>
      <c r="B85" s="38"/>
      <c r="C85" s="5">
        <f t="shared" si="27"/>
        <v>0</v>
      </c>
      <c r="D85" s="10" t="s">
        <v>173</v>
      </c>
      <c r="E85" s="10" t="s">
        <v>174</v>
      </c>
      <c r="F85" s="10" t="s">
        <v>175</v>
      </c>
      <c r="G85" s="10" t="s">
        <v>176</v>
      </c>
      <c r="H85" s="10" t="s">
        <v>177</v>
      </c>
      <c r="I85" s="11"/>
      <c r="J85" s="11"/>
      <c r="K85" s="11"/>
      <c r="L85" s="11"/>
      <c r="M85" s="11"/>
    </row>
    <row r="86" spans="1:13" s="12" customFormat="1" ht="15" hidden="1" x14ac:dyDescent="0.2">
      <c r="A86" s="23"/>
      <c r="B86" s="38"/>
      <c r="C86" s="5">
        <f t="shared" si="27"/>
        <v>0</v>
      </c>
      <c r="D86" s="37"/>
      <c r="E86" s="37"/>
      <c r="F86" s="37"/>
      <c r="G86" s="37"/>
      <c r="H86" s="37"/>
      <c r="I86" s="11"/>
      <c r="J86" s="11"/>
      <c r="K86" s="11"/>
      <c r="L86" s="11"/>
      <c r="M86" s="11"/>
    </row>
    <row r="87" spans="1:13" s="12" customFormat="1" ht="15" hidden="1" x14ac:dyDescent="0.2">
      <c r="A87" s="23"/>
      <c r="B87" s="38"/>
      <c r="C87" s="5">
        <f t="shared" si="27"/>
        <v>0</v>
      </c>
      <c r="D87" s="2">
        <v>0</v>
      </c>
      <c r="E87" s="2">
        <v>0</v>
      </c>
      <c r="F87" s="2">
        <v>0</v>
      </c>
      <c r="G87" s="2">
        <v>0</v>
      </c>
      <c r="H87" s="2">
        <v>0</v>
      </c>
      <c r="I87" s="11"/>
      <c r="J87" s="11"/>
      <c r="K87" s="11"/>
      <c r="L87" s="11"/>
      <c r="M87" s="11"/>
    </row>
    <row r="88" spans="1:13" s="12" customFormat="1" ht="15" hidden="1" x14ac:dyDescent="0.2">
      <c r="A88" s="23"/>
      <c r="B88" s="38"/>
      <c r="C88" s="5">
        <f t="shared" si="27"/>
        <v>0</v>
      </c>
      <c r="D88" s="2">
        <v>0</v>
      </c>
      <c r="E88" s="2">
        <v>0</v>
      </c>
      <c r="F88" s="2">
        <v>0</v>
      </c>
      <c r="G88" s="2">
        <v>0</v>
      </c>
      <c r="H88" s="2">
        <v>0</v>
      </c>
      <c r="I88" s="11"/>
      <c r="J88" s="11"/>
      <c r="K88" s="11"/>
      <c r="L88" s="11"/>
      <c r="M88" s="11"/>
    </row>
    <row r="89" spans="1:13" s="12" customFormat="1" ht="15" hidden="1" x14ac:dyDescent="0.2">
      <c r="A89" s="23"/>
      <c r="B89" s="38"/>
      <c r="C89" s="5">
        <f t="shared" si="27"/>
        <v>0</v>
      </c>
      <c r="D89" s="3">
        <f>D88+D87</f>
        <v>0</v>
      </c>
      <c r="E89" s="3">
        <f>E88+E87</f>
        <v>0</v>
      </c>
      <c r="F89" s="3">
        <f>F88+F87</f>
        <v>0</v>
      </c>
      <c r="G89" s="3">
        <f>G88+G87</f>
        <v>0</v>
      </c>
      <c r="H89" s="3">
        <f>H88+H87</f>
        <v>0</v>
      </c>
      <c r="I89" s="11"/>
      <c r="J89" s="11"/>
      <c r="K89" s="11"/>
      <c r="L89" s="11"/>
      <c r="M89" s="11"/>
    </row>
    <row r="90" spans="1:13" s="12" customFormat="1" ht="15" hidden="1" x14ac:dyDescent="0.2">
      <c r="A90" s="23"/>
      <c r="B90" s="38"/>
      <c r="C90" s="5">
        <f t="shared" si="27"/>
        <v>0</v>
      </c>
      <c r="D90" s="9"/>
      <c r="E90" s="9"/>
      <c r="F90" s="9"/>
      <c r="G90" s="9"/>
      <c r="H90" s="9"/>
      <c r="I90" s="11"/>
      <c r="J90" s="11"/>
      <c r="K90" s="11"/>
      <c r="L90" s="11"/>
      <c r="M90" s="11"/>
    </row>
    <row r="91" spans="1:13" s="12" customFormat="1" ht="15" x14ac:dyDescent="0.2">
      <c r="A91" s="23"/>
      <c r="B91" s="38"/>
      <c r="C91" s="25"/>
      <c r="D91" s="8"/>
      <c r="G91" s="39"/>
      <c r="H91" s="39"/>
      <c r="I91" s="11"/>
      <c r="J91" s="11"/>
      <c r="K91" s="11"/>
      <c r="L91" s="11"/>
      <c r="M91" s="11"/>
    </row>
    <row r="92" spans="1:13" s="12" customFormat="1" ht="15" x14ac:dyDescent="0.2">
      <c r="A92" s="23"/>
      <c r="B92" s="38"/>
      <c r="C92" s="25"/>
      <c r="D92" s="8"/>
      <c r="E92" s="9"/>
      <c r="F92" s="9"/>
      <c r="G92" s="9"/>
      <c r="H92" s="9"/>
      <c r="I92" s="11"/>
      <c r="J92" s="11"/>
      <c r="K92" s="11"/>
      <c r="L92" s="11"/>
      <c r="M92" s="11"/>
    </row>
    <row r="93" spans="1:13" s="12" customFormat="1" ht="15" x14ac:dyDescent="0.2">
      <c r="A93" s="23"/>
      <c r="B93" s="38"/>
      <c r="C93" s="25"/>
      <c r="D93" s="8"/>
      <c r="E93" s="9"/>
      <c r="F93" s="9"/>
      <c r="G93" s="9"/>
      <c r="H93" s="9"/>
      <c r="I93" s="11"/>
      <c r="J93" s="11"/>
      <c r="K93" s="11"/>
      <c r="L93" s="11"/>
      <c r="M93" s="11"/>
    </row>
    <row r="94" spans="1:13" s="12" customFormat="1" ht="15" x14ac:dyDescent="0.2">
      <c r="A94" s="23"/>
      <c r="B94" s="38"/>
      <c r="C94" s="25"/>
      <c r="D94" s="8"/>
      <c r="E94" s="9"/>
      <c r="F94" s="9"/>
      <c r="G94" s="9"/>
      <c r="H94" s="9"/>
      <c r="I94" s="11"/>
      <c r="J94" s="11"/>
      <c r="K94" s="11"/>
      <c r="L94" s="11"/>
      <c r="M94" s="11"/>
    </row>
    <row r="95" spans="1:13" s="12" customFormat="1" ht="15" x14ac:dyDescent="0.2">
      <c r="A95" s="23"/>
      <c r="B95" s="38"/>
      <c r="C95" s="25"/>
      <c r="D95" s="8"/>
      <c r="E95" s="9"/>
      <c r="F95" s="9"/>
      <c r="G95" s="9"/>
      <c r="H95" s="9"/>
      <c r="I95" s="11"/>
      <c r="J95" s="11"/>
      <c r="K95" s="11"/>
      <c r="L95" s="11"/>
      <c r="M95" s="11"/>
    </row>
    <row r="96" spans="1:13" s="12" customFormat="1" ht="15" x14ac:dyDescent="0.2">
      <c r="A96" s="23"/>
      <c r="B96" s="38"/>
      <c r="C96" s="25"/>
      <c r="D96" s="8"/>
      <c r="E96" s="9"/>
      <c r="F96" s="9"/>
      <c r="G96" s="9"/>
      <c r="H96" s="9"/>
      <c r="I96" s="11"/>
      <c r="J96" s="11"/>
      <c r="K96" s="11"/>
      <c r="L96" s="11"/>
      <c r="M96" s="11"/>
    </row>
    <row r="97" spans="1:13" s="12" customFormat="1" ht="15" x14ac:dyDescent="0.2">
      <c r="A97" s="23"/>
      <c r="B97" s="38"/>
      <c r="C97" s="25"/>
      <c r="D97" s="8"/>
      <c r="E97" s="9"/>
      <c r="F97" s="9"/>
      <c r="G97" s="9"/>
      <c r="H97" s="9"/>
      <c r="I97" s="11"/>
      <c r="J97" s="11"/>
      <c r="K97" s="11"/>
      <c r="L97" s="11"/>
      <c r="M97" s="11"/>
    </row>
    <row r="98" spans="1:13" s="12" customFormat="1" ht="15" x14ac:dyDescent="0.2">
      <c r="A98" s="23"/>
      <c r="B98" s="38"/>
      <c r="C98" s="25"/>
      <c r="D98" s="8"/>
      <c r="E98" s="9"/>
      <c r="F98" s="9"/>
      <c r="G98" s="9"/>
      <c r="H98" s="9"/>
      <c r="I98" s="11"/>
      <c r="J98" s="11"/>
      <c r="K98" s="11"/>
      <c r="L98" s="11"/>
      <c r="M98" s="11"/>
    </row>
    <row r="99" spans="1:13" s="12" customFormat="1" ht="15" x14ac:dyDescent="0.2">
      <c r="A99" s="23"/>
      <c r="B99" s="38"/>
      <c r="C99" s="25"/>
      <c r="D99" s="8"/>
      <c r="E99" s="9"/>
      <c r="F99" s="9"/>
      <c r="G99" s="9"/>
      <c r="H99" s="9"/>
      <c r="I99" s="11"/>
      <c r="J99" s="11"/>
      <c r="K99" s="11"/>
      <c r="L99" s="11"/>
      <c r="M99" s="11"/>
    </row>
    <row r="100" spans="1:13" s="12" customFormat="1" ht="15" x14ac:dyDescent="0.2">
      <c r="A100" s="23"/>
      <c r="B100" s="38"/>
      <c r="C100" s="25"/>
      <c r="D100" s="8"/>
      <c r="E100" s="9"/>
      <c r="F100" s="9"/>
      <c r="G100" s="9"/>
      <c r="H100" s="9"/>
      <c r="I100" s="11"/>
      <c r="J100" s="11"/>
      <c r="K100" s="11"/>
      <c r="L100" s="11"/>
      <c r="M100" s="11"/>
    </row>
    <row r="101" spans="1:13" s="12" customFormat="1" ht="15" x14ac:dyDescent="0.2">
      <c r="A101" s="23"/>
      <c r="B101" s="38"/>
      <c r="C101" s="25"/>
      <c r="D101" s="8"/>
      <c r="E101" s="9"/>
      <c r="F101" s="9"/>
      <c r="G101" s="9"/>
      <c r="H101" s="9"/>
      <c r="I101" s="11"/>
      <c r="J101" s="11"/>
      <c r="K101" s="11"/>
      <c r="L101" s="11"/>
      <c r="M101" s="11"/>
    </row>
    <row r="102" spans="1:13" s="12" customFormat="1" ht="15" x14ac:dyDescent="0.2">
      <c r="A102" s="23"/>
      <c r="B102" s="38"/>
      <c r="C102" s="25"/>
      <c r="D102" s="8"/>
      <c r="E102" s="9"/>
      <c r="F102" s="9"/>
      <c r="G102" s="9"/>
      <c r="H102" s="9"/>
      <c r="I102" s="11"/>
      <c r="J102" s="11"/>
      <c r="K102" s="11"/>
      <c r="L102" s="11"/>
      <c r="M102" s="11"/>
    </row>
    <row r="103" spans="1:13" s="12" customFormat="1" ht="15" x14ac:dyDescent="0.2">
      <c r="A103" s="23"/>
      <c r="B103" s="38"/>
      <c r="C103" s="25"/>
      <c r="D103" s="8"/>
      <c r="E103" s="9"/>
      <c r="F103" s="9"/>
      <c r="G103" s="9"/>
      <c r="H103" s="9"/>
      <c r="I103" s="11"/>
      <c r="J103" s="11"/>
      <c r="K103" s="11"/>
      <c r="L103" s="11"/>
      <c r="M103" s="11"/>
    </row>
  </sheetData>
  <sheetProtection formatColumns="0"/>
  <mergeCells count="34">
    <mergeCell ref="J1:K1"/>
    <mergeCell ref="J2:K2"/>
    <mergeCell ref="B16:H16"/>
    <mergeCell ref="B39:H39"/>
    <mergeCell ref="B25:H25"/>
    <mergeCell ref="A1:H1"/>
    <mergeCell ref="A2:H2"/>
    <mergeCell ref="A4:A5"/>
    <mergeCell ref="C58:C59"/>
    <mergeCell ref="D58:D59"/>
    <mergeCell ref="B13:H13"/>
    <mergeCell ref="B3:C3"/>
    <mergeCell ref="B6:H6"/>
    <mergeCell ref="B4:B5"/>
    <mergeCell ref="C4:C5"/>
    <mergeCell ref="D4:D5"/>
    <mergeCell ref="A58:B59"/>
    <mergeCell ref="B33:H33"/>
    <mergeCell ref="E58:K58"/>
    <mergeCell ref="E4:K4"/>
    <mergeCell ref="B44:H44"/>
    <mergeCell ref="A69:C69"/>
    <mergeCell ref="A74:B74"/>
    <mergeCell ref="A73:B73"/>
    <mergeCell ref="A72:B72"/>
    <mergeCell ref="A71:B71"/>
    <mergeCell ref="A70:B70"/>
    <mergeCell ref="A66:B66"/>
    <mergeCell ref="A65:B65"/>
    <mergeCell ref="A63:B63"/>
    <mergeCell ref="A62:B62"/>
    <mergeCell ref="A60:B60"/>
    <mergeCell ref="A61:B61"/>
    <mergeCell ref="A64:B64"/>
  </mergeCells>
  <phoneticPr fontId="30" type="noConversion"/>
  <conditionalFormatting sqref="C68:H68">
    <cfRule type="containsText" dxfId="2" priority="10" operator="containsText" text="NU">
      <formula>NOT(ISERROR(SEARCH("NU",C68)))</formula>
    </cfRule>
    <cfRule type="containsText" dxfId="1" priority="11" operator="containsText" text="DA">
      <formula>NOT(ISERROR(SEARCH("DA",C68)))</formula>
    </cfRule>
    <cfRule type="containsText" dxfId="0" priority="16" operator="containsText" text="nu">
      <formula>NOT(ISERROR(SEARCH("nu",C68)))</formula>
    </cfRule>
  </conditionalFormatting>
  <pageMargins left="0.70866141732283472" right="0.70866141732283472" top="0.55118110236220474" bottom="0.90625" header="0.31496062992125984" footer="0.31496062992125984"/>
  <pageSetup paperSize="9" fitToHeight="0" orientation="landscape" blackAndWhite="1" horizontalDpi="300" verticalDpi="300" r:id="rId1"/>
  <rowBreaks count="1" manualBreakCount="1">
    <brk id="68"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aie8">
    <tabColor theme="0"/>
  </sheetPr>
  <dimension ref="A1:AG23"/>
  <sheetViews>
    <sheetView topLeftCell="F1" workbookViewId="0">
      <pane ySplit="1" topLeftCell="A2" activePane="bottomLeft" state="frozen"/>
      <selection activeCell="K1" sqref="K1"/>
      <selection pane="bottomLeft" activeCell="S26" sqref="S26"/>
    </sheetView>
  </sheetViews>
  <sheetFormatPr defaultColWidth="8.85546875" defaultRowHeight="63.6" customHeight="1" x14ac:dyDescent="0.25"/>
  <cols>
    <col min="1" max="2" width="10" style="99" customWidth="1"/>
    <col min="3" max="7" width="20" style="99" customWidth="1"/>
    <col min="8" max="9" width="10" style="99" customWidth="1"/>
    <col min="10" max="10" width="20" style="99" customWidth="1"/>
    <col min="11" max="25" width="10" style="99" customWidth="1"/>
    <col min="26" max="27" width="50" style="99" customWidth="1"/>
    <col min="28" max="29" width="10" style="99" customWidth="1"/>
    <col min="30" max="31" width="50" style="99" customWidth="1"/>
    <col min="32" max="16384" width="8.85546875" style="99"/>
  </cols>
  <sheetData>
    <row r="1" spans="1:33" ht="40.5" x14ac:dyDescent="0.25">
      <c r="A1" s="100" t="s">
        <v>124</v>
      </c>
      <c r="B1" s="100" t="s">
        <v>125</v>
      </c>
      <c r="C1" s="100" t="s">
        <v>126</v>
      </c>
      <c r="D1" s="100" t="s">
        <v>110</v>
      </c>
      <c r="E1" s="100" t="s">
        <v>111</v>
      </c>
      <c r="F1" s="100" t="s">
        <v>112</v>
      </c>
      <c r="G1" s="100" t="s">
        <v>113</v>
      </c>
      <c r="H1" s="100" t="s">
        <v>127</v>
      </c>
      <c r="I1" s="100" t="s">
        <v>128</v>
      </c>
      <c r="J1" s="100" t="s">
        <v>129</v>
      </c>
      <c r="K1" s="100" t="s">
        <v>130</v>
      </c>
      <c r="L1" s="100" t="s">
        <v>131</v>
      </c>
      <c r="M1" s="100" t="s">
        <v>73</v>
      </c>
      <c r="N1" s="100" t="s">
        <v>132</v>
      </c>
      <c r="O1" s="100" t="s">
        <v>133</v>
      </c>
      <c r="P1" s="100" t="s">
        <v>134</v>
      </c>
      <c r="Q1" s="100" t="s">
        <v>135</v>
      </c>
      <c r="R1" s="100" t="s">
        <v>136</v>
      </c>
      <c r="S1" s="100" t="s">
        <v>137</v>
      </c>
      <c r="T1" s="100" t="s">
        <v>67</v>
      </c>
      <c r="U1" s="100" t="s">
        <v>138</v>
      </c>
      <c r="V1" s="100" t="s">
        <v>139</v>
      </c>
      <c r="W1" s="100" t="s">
        <v>140</v>
      </c>
      <c r="X1" s="100" t="s">
        <v>141</v>
      </c>
      <c r="Y1" s="100" t="s">
        <v>142</v>
      </c>
      <c r="Z1" s="100" t="s">
        <v>143</v>
      </c>
      <c r="AA1" s="100" t="s">
        <v>144</v>
      </c>
      <c r="AB1" s="100" t="s">
        <v>145</v>
      </c>
      <c r="AC1" s="100" t="s">
        <v>146</v>
      </c>
      <c r="AD1" s="100" t="s">
        <v>147</v>
      </c>
      <c r="AE1" s="100" t="s">
        <v>148</v>
      </c>
      <c r="AF1" s="100" t="s">
        <v>149</v>
      </c>
      <c r="AG1" s="100" t="s">
        <v>150</v>
      </c>
    </row>
    <row r="2" spans="1:33" ht="13.5" x14ac:dyDescent="0.25">
      <c r="A2" s="101"/>
      <c r="B2" s="101"/>
      <c r="C2" s="101"/>
      <c r="D2" s="101"/>
      <c r="E2" s="101"/>
      <c r="F2" s="101"/>
      <c r="G2" s="101"/>
      <c r="H2" s="101"/>
      <c r="I2" s="101"/>
      <c r="J2" s="102"/>
      <c r="K2" s="101"/>
      <c r="L2" s="101"/>
      <c r="M2" s="102"/>
      <c r="N2" s="102"/>
      <c r="O2" s="102"/>
      <c r="P2" s="102"/>
      <c r="Q2" s="102"/>
      <c r="R2" s="102"/>
      <c r="S2" s="102"/>
      <c r="T2" s="102"/>
      <c r="U2" s="102"/>
      <c r="V2" s="102"/>
      <c r="W2" s="102"/>
      <c r="X2" s="102"/>
      <c r="Y2" s="102"/>
      <c r="Z2" s="102"/>
      <c r="AA2" s="102"/>
      <c r="AB2" s="101"/>
      <c r="AC2" s="101"/>
      <c r="AD2" s="101"/>
      <c r="AE2" s="102"/>
      <c r="AF2" s="101"/>
      <c r="AG2" s="101"/>
    </row>
    <row r="3" spans="1:33" ht="13.5" x14ac:dyDescent="0.25">
      <c r="A3" s="101"/>
      <c r="B3" s="101"/>
      <c r="C3" s="101"/>
      <c r="D3" s="101"/>
      <c r="E3" s="101"/>
      <c r="F3" s="101"/>
      <c r="G3" s="101"/>
      <c r="H3" s="101"/>
      <c r="I3" s="101"/>
      <c r="J3" s="102"/>
      <c r="K3" s="101"/>
      <c r="L3" s="101"/>
      <c r="M3" s="102"/>
      <c r="N3" s="102"/>
      <c r="O3" s="102"/>
      <c r="P3" s="102"/>
      <c r="Q3" s="102"/>
      <c r="R3" s="102"/>
      <c r="S3" s="102"/>
      <c r="T3" s="102"/>
      <c r="U3" s="102"/>
      <c r="V3" s="102"/>
      <c r="W3" s="102"/>
      <c r="X3" s="102"/>
      <c r="Y3" s="102"/>
      <c r="Z3" s="102"/>
      <c r="AA3" s="102"/>
      <c r="AB3" s="101"/>
      <c r="AC3" s="101"/>
      <c r="AD3" s="101"/>
      <c r="AE3" s="102"/>
      <c r="AF3" s="101"/>
      <c r="AG3" s="101"/>
    </row>
    <row r="4" spans="1:33" ht="13.5" x14ac:dyDescent="0.25">
      <c r="A4" s="101"/>
      <c r="B4" s="101"/>
      <c r="C4" s="101"/>
      <c r="D4" s="101"/>
      <c r="E4" s="101"/>
      <c r="F4" s="101"/>
      <c r="G4" s="101"/>
      <c r="H4" s="101"/>
      <c r="I4" s="101"/>
      <c r="J4" s="102"/>
      <c r="K4" s="101"/>
      <c r="L4" s="101"/>
      <c r="M4" s="102"/>
      <c r="N4" s="102"/>
      <c r="O4" s="102"/>
      <c r="P4" s="102"/>
      <c r="Q4" s="102"/>
      <c r="R4" s="102"/>
      <c r="S4" s="102"/>
      <c r="T4" s="102"/>
      <c r="U4" s="102"/>
      <c r="V4" s="102"/>
      <c r="W4" s="102"/>
      <c r="X4" s="102"/>
      <c r="Y4" s="102"/>
      <c r="Z4" s="102"/>
      <c r="AA4" s="102"/>
      <c r="AB4" s="101"/>
      <c r="AC4" s="101"/>
      <c r="AD4" s="101"/>
      <c r="AE4" s="102"/>
      <c r="AF4" s="101"/>
      <c r="AG4" s="101"/>
    </row>
    <row r="5" spans="1:33" ht="13.5" x14ac:dyDescent="0.25">
      <c r="A5" s="101"/>
      <c r="B5" s="101"/>
      <c r="C5" s="101"/>
      <c r="D5" s="101"/>
      <c r="E5" s="101"/>
      <c r="F5" s="101"/>
      <c r="G5" s="101"/>
      <c r="H5" s="101"/>
      <c r="I5" s="101"/>
      <c r="J5" s="102"/>
      <c r="K5" s="101"/>
      <c r="L5" s="101"/>
      <c r="M5" s="102"/>
      <c r="N5" s="102"/>
      <c r="O5" s="102"/>
      <c r="P5" s="102"/>
      <c r="Q5" s="102"/>
      <c r="R5" s="102"/>
      <c r="S5" s="102"/>
      <c r="T5" s="102"/>
      <c r="U5" s="102"/>
      <c r="V5" s="102"/>
      <c r="W5" s="102"/>
      <c r="X5" s="102"/>
      <c r="Y5" s="102"/>
      <c r="Z5" s="102"/>
      <c r="AA5" s="102"/>
      <c r="AB5" s="101"/>
      <c r="AC5" s="101"/>
      <c r="AD5" s="101"/>
      <c r="AE5" s="102"/>
      <c r="AF5" s="101"/>
      <c r="AG5" s="101"/>
    </row>
    <row r="6" spans="1:33" ht="13.5" x14ac:dyDescent="0.25">
      <c r="A6" s="101"/>
      <c r="B6" s="101"/>
      <c r="C6" s="101"/>
      <c r="D6" s="101"/>
      <c r="E6" s="101"/>
      <c r="F6" s="101"/>
      <c r="G6" s="101"/>
      <c r="H6" s="101"/>
      <c r="I6" s="101"/>
      <c r="J6" s="102"/>
      <c r="K6" s="101"/>
      <c r="L6" s="101"/>
      <c r="M6" s="102"/>
      <c r="N6" s="102"/>
      <c r="O6" s="102"/>
      <c r="P6" s="102"/>
      <c r="Q6" s="102"/>
      <c r="R6" s="102"/>
      <c r="S6" s="102"/>
      <c r="T6" s="102"/>
      <c r="U6" s="102"/>
      <c r="V6" s="102"/>
      <c r="W6" s="102"/>
      <c r="X6" s="102"/>
      <c r="Y6" s="102"/>
      <c r="Z6" s="102"/>
      <c r="AA6" s="102"/>
      <c r="AB6" s="101"/>
      <c r="AC6" s="101"/>
      <c r="AD6" s="101"/>
      <c r="AE6" s="102"/>
      <c r="AF6" s="101"/>
      <c r="AG6" s="101"/>
    </row>
    <row r="7" spans="1:33" ht="13.5" x14ac:dyDescent="0.25">
      <c r="A7" s="101"/>
      <c r="B7" s="101"/>
      <c r="C7" s="101"/>
      <c r="D7" s="101"/>
      <c r="E7" s="101"/>
      <c r="F7" s="101"/>
      <c r="G7" s="101"/>
      <c r="H7" s="101"/>
      <c r="I7" s="101"/>
      <c r="J7" s="102"/>
      <c r="K7" s="101"/>
      <c r="L7" s="101"/>
      <c r="M7" s="102"/>
      <c r="N7" s="102"/>
      <c r="O7" s="102"/>
      <c r="P7" s="102"/>
      <c r="Q7" s="102"/>
      <c r="R7" s="102"/>
      <c r="S7" s="102"/>
      <c r="T7" s="102"/>
      <c r="U7" s="102"/>
      <c r="V7" s="102"/>
      <c r="W7" s="102"/>
      <c r="X7" s="102"/>
      <c r="Y7" s="102"/>
      <c r="Z7" s="102"/>
      <c r="AA7" s="102"/>
      <c r="AB7" s="101"/>
      <c r="AC7" s="101"/>
      <c r="AD7" s="101"/>
      <c r="AE7" s="102"/>
      <c r="AF7" s="101"/>
      <c r="AG7" s="101"/>
    </row>
    <row r="8" spans="1:33" ht="13.5" x14ac:dyDescent="0.25">
      <c r="A8" s="101"/>
      <c r="B8" s="101"/>
      <c r="C8" s="101"/>
      <c r="D8" s="101"/>
      <c r="E8" s="101"/>
      <c r="F8" s="101"/>
      <c r="G8" s="101"/>
      <c r="H8" s="101"/>
      <c r="I8" s="101"/>
      <c r="J8" s="102"/>
      <c r="K8" s="101"/>
      <c r="L8" s="101"/>
      <c r="M8" s="102"/>
      <c r="N8" s="102"/>
      <c r="O8" s="102"/>
      <c r="P8" s="102"/>
      <c r="Q8" s="102"/>
      <c r="R8" s="102"/>
      <c r="S8" s="102"/>
      <c r="T8" s="102"/>
      <c r="U8" s="102"/>
      <c r="V8" s="102"/>
      <c r="W8" s="102"/>
      <c r="X8" s="102"/>
      <c r="Y8" s="102"/>
      <c r="Z8" s="102"/>
      <c r="AA8" s="102"/>
      <c r="AB8" s="101"/>
      <c r="AC8" s="101"/>
      <c r="AD8" s="101"/>
      <c r="AE8" s="102"/>
      <c r="AF8" s="101"/>
      <c r="AG8" s="101"/>
    </row>
    <row r="9" spans="1:33" ht="13.5" x14ac:dyDescent="0.25">
      <c r="A9" s="101"/>
      <c r="B9" s="101"/>
      <c r="C9" s="101"/>
      <c r="D9" s="101"/>
      <c r="E9" s="101"/>
      <c r="F9" s="101"/>
      <c r="G9" s="101"/>
      <c r="H9" s="101"/>
      <c r="I9" s="101"/>
      <c r="J9" s="102"/>
      <c r="K9" s="101"/>
      <c r="L9" s="101"/>
      <c r="M9" s="102"/>
      <c r="N9" s="102"/>
      <c r="O9" s="102"/>
      <c r="P9" s="102"/>
      <c r="Q9" s="102"/>
      <c r="R9" s="102"/>
      <c r="S9" s="102"/>
      <c r="T9" s="102"/>
      <c r="U9" s="102"/>
      <c r="V9" s="102"/>
      <c r="W9" s="102"/>
      <c r="X9" s="102"/>
      <c r="Y9" s="102"/>
      <c r="Z9" s="102"/>
      <c r="AA9" s="102"/>
      <c r="AB9" s="101"/>
      <c r="AC9" s="101"/>
      <c r="AD9" s="101"/>
      <c r="AE9" s="102"/>
      <c r="AF9" s="101"/>
      <c r="AG9" s="101"/>
    </row>
    <row r="10" spans="1:33" ht="13.5" x14ac:dyDescent="0.25">
      <c r="A10" s="101"/>
      <c r="B10" s="101"/>
      <c r="C10" s="101"/>
      <c r="D10" s="101"/>
      <c r="E10" s="101"/>
      <c r="F10" s="101"/>
      <c r="G10" s="101"/>
      <c r="H10" s="101"/>
      <c r="I10" s="101"/>
      <c r="J10" s="102"/>
      <c r="K10" s="101"/>
      <c r="L10" s="101"/>
      <c r="M10" s="102"/>
      <c r="N10" s="102"/>
      <c r="O10" s="102"/>
      <c r="P10" s="102"/>
      <c r="Q10" s="102"/>
      <c r="R10" s="102"/>
      <c r="S10" s="102"/>
      <c r="T10" s="102"/>
      <c r="U10" s="102"/>
      <c r="V10" s="102"/>
      <c r="W10" s="102"/>
      <c r="X10" s="102"/>
      <c r="Y10" s="102"/>
      <c r="Z10" s="102"/>
      <c r="AA10" s="102"/>
      <c r="AB10" s="101"/>
      <c r="AC10" s="101"/>
      <c r="AD10" s="101"/>
      <c r="AE10" s="102"/>
      <c r="AF10" s="101"/>
      <c r="AG10" s="101"/>
    </row>
    <row r="11" spans="1:33" ht="13.5" x14ac:dyDescent="0.25">
      <c r="A11" s="101"/>
      <c r="B11" s="101"/>
      <c r="C11" s="101"/>
      <c r="D11" s="101"/>
      <c r="E11" s="101"/>
      <c r="F11" s="101"/>
      <c r="G11" s="101"/>
      <c r="H11" s="101"/>
      <c r="I11" s="101"/>
      <c r="J11" s="102"/>
      <c r="K11" s="101"/>
      <c r="L11" s="101"/>
      <c r="M11" s="102"/>
      <c r="N11" s="102"/>
      <c r="O11" s="102"/>
      <c r="P11" s="102"/>
      <c r="Q11" s="102"/>
      <c r="R11" s="102"/>
      <c r="S11" s="102"/>
      <c r="T11" s="102"/>
      <c r="U11" s="102"/>
      <c r="V11" s="102"/>
      <c r="W11" s="102"/>
      <c r="X11" s="102"/>
      <c r="Y11" s="102"/>
      <c r="Z11" s="102"/>
      <c r="AA11" s="102"/>
      <c r="AB11" s="101"/>
      <c r="AC11" s="101"/>
      <c r="AD11" s="101"/>
      <c r="AE11" s="102"/>
      <c r="AF11" s="101"/>
      <c r="AG11" s="101"/>
    </row>
    <row r="12" spans="1:33" ht="13.5" x14ac:dyDescent="0.25">
      <c r="A12" s="101"/>
      <c r="B12" s="101"/>
      <c r="C12" s="101"/>
      <c r="D12" s="101"/>
      <c r="E12" s="101"/>
      <c r="F12" s="101"/>
      <c r="G12" s="101"/>
      <c r="H12" s="101"/>
      <c r="I12" s="101"/>
      <c r="J12" s="102"/>
      <c r="K12" s="101"/>
      <c r="L12" s="101"/>
      <c r="M12" s="102"/>
      <c r="N12" s="102"/>
      <c r="O12" s="102"/>
      <c r="P12" s="102"/>
      <c r="Q12" s="102"/>
      <c r="R12" s="102"/>
      <c r="S12" s="102"/>
      <c r="T12" s="102"/>
      <c r="U12" s="102"/>
      <c r="V12" s="102"/>
      <c r="W12" s="102"/>
      <c r="X12" s="102"/>
      <c r="Y12" s="102"/>
      <c r="Z12" s="102"/>
      <c r="AA12" s="102"/>
      <c r="AB12" s="101"/>
      <c r="AC12" s="101"/>
      <c r="AD12" s="101"/>
      <c r="AE12" s="102"/>
      <c r="AF12" s="101"/>
      <c r="AG12" s="101"/>
    </row>
    <row r="13" spans="1:33" ht="13.5" x14ac:dyDescent="0.25">
      <c r="A13" s="101"/>
      <c r="B13" s="101"/>
      <c r="C13" s="101"/>
      <c r="D13" s="101"/>
      <c r="E13" s="101"/>
      <c r="F13" s="101"/>
      <c r="G13" s="101"/>
      <c r="H13" s="101"/>
      <c r="I13" s="101"/>
      <c r="J13" s="102"/>
      <c r="K13" s="101"/>
      <c r="L13" s="101"/>
      <c r="M13" s="102"/>
      <c r="N13" s="102"/>
      <c r="O13" s="102"/>
      <c r="P13" s="102"/>
      <c r="Q13" s="102"/>
      <c r="R13" s="102"/>
      <c r="S13" s="102"/>
      <c r="T13" s="102"/>
      <c r="U13" s="102"/>
      <c r="V13" s="102"/>
      <c r="W13" s="102"/>
      <c r="X13" s="102"/>
      <c r="Y13" s="102"/>
      <c r="Z13" s="102"/>
      <c r="AA13" s="102"/>
      <c r="AB13" s="101"/>
      <c r="AC13" s="101"/>
      <c r="AD13" s="101"/>
      <c r="AE13" s="102"/>
      <c r="AF13" s="101"/>
      <c r="AG13" s="101"/>
    </row>
    <row r="14" spans="1:33" ht="13.5" x14ac:dyDescent="0.25">
      <c r="A14" s="101"/>
      <c r="B14" s="101"/>
      <c r="C14" s="101"/>
      <c r="D14" s="101"/>
      <c r="E14" s="101"/>
      <c r="F14" s="101"/>
      <c r="G14" s="101"/>
      <c r="H14" s="101"/>
      <c r="I14" s="101"/>
      <c r="J14" s="102"/>
      <c r="K14" s="101"/>
      <c r="L14" s="101"/>
      <c r="M14" s="102"/>
      <c r="N14" s="102"/>
      <c r="O14" s="102"/>
      <c r="P14" s="102"/>
      <c r="Q14" s="102"/>
      <c r="R14" s="102"/>
      <c r="S14" s="102"/>
      <c r="T14" s="102"/>
      <c r="U14" s="102"/>
      <c r="V14" s="102"/>
      <c r="W14" s="102"/>
      <c r="X14" s="102"/>
      <c r="Y14" s="102"/>
      <c r="Z14" s="102"/>
      <c r="AA14" s="102"/>
      <c r="AB14" s="101"/>
      <c r="AC14" s="101"/>
      <c r="AD14" s="101"/>
      <c r="AE14" s="102"/>
      <c r="AF14" s="101"/>
      <c r="AG14" s="101"/>
    </row>
    <row r="15" spans="1:33" ht="13.5" x14ac:dyDescent="0.25">
      <c r="A15" s="101"/>
      <c r="B15" s="101"/>
      <c r="C15" s="101"/>
      <c r="D15" s="101"/>
      <c r="E15" s="101"/>
      <c r="F15" s="101"/>
      <c r="G15" s="101"/>
      <c r="H15" s="101"/>
      <c r="I15" s="101"/>
      <c r="J15" s="102"/>
      <c r="K15" s="101"/>
      <c r="L15" s="101"/>
      <c r="M15" s="102"/>
      <c r="N15" s="102"/>
      <c r="O15" s="102"/>
      <c r="P15" s="102"/>
      <c r="Q15" s="102"/>
      <c r="R15" s="102"/>
      <c r="S15" s="102"/>
      <c r="T15" s="102"/>
      <c r="U15" s="102"/>
      <c r="V15" s="102"/>
      <c r="W15" s="102"/>
      <c r="X15" s="102"/>
      <c r="Y15" s="102"/>
      <c r="Z15" s="102"/>
      <c r="AA15" s="102"/>
      <c r="AB15" s="101"/>
      <c r="AC15" s="101"/>
      <c r="AD15" s="101"/>
      <c r="AE15" s="102"/>
      <c r="AF15" s="101"/>
      <c r="AG15" s="101"/>
    </row>
    <row r="16" spans="1:33" ht="13.5" x14ac:dyDescent="0.25">
      <c r="A16" s="101"/>
      <c r="B16" s="101"/>
      <c r="C16" s="101"/>
      <c r="D16" s="101"/>
      <c r="E16" s="101"/>
      <c r="F16" s="101"/>
      <c r="G16" s="101"/>
      <c r="H16" s="101"/>
      <c r="I16" s="101"/>
      <c r="J16" s="102"/>
      <c r="K16" s="101"/>
      <c r="L16" s="101"/>
      <c r="M16" s="102"/>
      <c r="N16" s="102"/>
      <c r="O16" s="102"/>
      <c r="P16" s="102"/>
      <c r="Q16" s="102"/>
      <c r="R16" s="102"/>
      <c r="S16" s="102"/>
      <c r="T16" s="102"/>
      <c r="U16" s="102"/>
      <c r="V16" s="102"/>
      <c r="W16" s="102"/>
      <c r="X16" s="102"/>
      <c r="Y16" s="102"/>
      <c r="Z16" s="102"/>
      <c r="AA16" s="102"/>
      <c r="AB16" s="101"/>
      <c r="AC16" s="101"/>
      <c r="AD16" s="101"/>
      <c r="AE16" s="102"/>
      <c r="AF16" s="101"/>
      <c r="AG16" s="101"/>
    </row>
    <row r="17" spans="1:33" ht="13.5" x14ac:dyDescent="0.25">
      <c r="A17" s="101"/>
      <c r="B17" s="101"/>
      <c r="C17" s="101"/>
      <c r="D17" s="101"/>
      <c r="E17" s="101"/>
      <c r="F17" s="101"/>
      <c r="G17" s="101"/>
      <c r="H17" s="101"/>
      <c r="I17" s="101"/>
      <c r="J17" s="102"/>
      <c r="K17" s="101"/>
      <c r="L17" s="101"/>
      <c r="M17" s="102"/>
      <c r="N17" s="102"/>
      <c r="O17" s="102"/>
      <c r="P17" s="102"/>
      <c r="Q17" s="102"/>
      <c r="R17" s="102"/>
      <c r="S17" s="102"/>
      <c r="T17" s="102"/>
      <c r="U17" s="102"/>
      <c r="V17" s="102"/>
      <c r="W17" s="102"/>
      <c r="X17" s="102"/>
      <c r="Y17" s="102"/>
      <c r="Z17" s="102"/>
      <c r="AA17" s="102"/>
      <c r="AB17" s="101"/>
      <c r="AC17" s="101"/>
      <c r="AD17" s="101"/>
      <c r="AE17" s="102"/>
      <c r="AF17" s="101"/>
      <c r="AG17" s="101"/>
    </row>
    <row r="18" spans="1:33" ht="13.5" x14ac:dyDescent="0.25">
      <c r="A18" s="101"/>
      <c r="B18" s="101"/>
      <c r="C18" s="101"/>
      <c r="D18" s="101"/>
      <c r="E18" s="101"/>
      <c r="F18" s="101"/>
      <c r="G18" s="101"/>
      <c r="H18" s="101"/>
      <c r="I18" s="101"/>
      <c r="J18" s="102"/>
      <c r="K18" s="101"/>
      <c r="L18" s="101"/>
      <c r="M18" s="102"/>
      <c r="N18" s="102"/>
      <c r="O18" s="102"/>
      <c r="P18" s="102"/>
      <c r="Q18" s="102"/>
      <c r="R18" s="102"/>
      <c r="S18" s="102"/>
      <c r="T18" s="102"/>
      <c r="U18" s="102"/>
      <c r="V18" s="102"/>
      <c r="W18" s="102"/>
      <c r="X18" s="102"/>
      <c r="Y18" s="102"/>
      <c r="Z18" s="102"/>
      <c r="AA18" s="102"/>
      <c r="AB18" s="101"/>
      <c r="AC18" s="101"/>
      <c r="AD18" s="101"/>
      <c r="AE18" s="102"/>
      <c r="AF18" s="101"/>
      <c r="AG18" s="101"/>
    </row>
    <row r="19" spans="1:33" ht="13.5" x14ac:dyDescent="0.25">
      <c r="A19" s="101"/>
      <c r="B19" s="101"/>
      <c r="C19" s="101"/>
      <c r="D19" s="101"/>
      <c r="E19" s="101"/>
      <c r="F19" s="101"/>
      <c r="G19" s="101"/>
      <c r="H19" s="101"/>
      <c r="I19" s="101"/>
      <c r="J19" s="102"/>
      <c r="K19" s="101"/>
      <c r="L19" s="101"/>
      <c r="M19" s="102"/>
      <c r="N19" s="102"/>
      <c r="O19" s="102"/>
      <c r="P19" s="102"/>
      <c r="Q19" s="102"/>
      <c r="R19" s="102"/>
      <c r="S19" s="102"/>
      <c r="T19" s="102"/>
      <c r="U19" s="102"/>
      <c r="V19" s="102"/>
      <c r="W19" s="102"/>
      <c r="X19" s="102"/>
      <c r="Y19" s="102"/>
      <c r="Z19" s="102"/>
      <c r="AA19" s="102"/>
      <c r="AB19" s="101"/>
      <c r="AC19" s="101"/>
      <c r="AD19" s="101"/>
      <c r="AE19" s="102"/>
      <c r="AF19" s="101"/>
      <c r="AG19" s="101"/>
    </row>
    <row r="20" spans="1:33" ht="13.5" x14ac:dyDescent="0.25">
      <c r="A20" s="101"/>
      <c r="B20" s="101"/>
      <c r="C20" s="101"/>
      <c r="D20" s="101"/>
      <c r="E20" s="101"/>
      <c r="F20" s="101"/>
      <c r="G20" s="101"/>
      <c r="H20" s="101"/>
      <c r="I20" s="101"/>
      <c r="J20" s="102"/>
      <c r="K20" s="101"/>
      <c r="L20" s="101"/>
      <c r="M20" s="102"/>
      <c r="N20" s="102"/>
      <c r="O20" s="102"/>
      <c r="P20" s="102"/>
      <c r="Q20" s="102"/>
      <c r="R20" s="102"/>
      <c r="S20" s="102"/>
      <c r="T20" s="102"/>
      <c r="U20" s="102"/>
      <c r="V20" s="102"/>
      <c r="W20" s="102"/>
      <c r="X20" s="102"/>
      <c r="Y20" s="102"/>
      <c r="Z20" s="102"/>
      <c r="AA20" s="102"/>
      <c r="AB20" s="101"/>
      <c r="AC20" s="101"/>
      <c r="AD20" s="101"/>
      <c r="AE20" s="102"/>
      <c r="AF20" s="101"/>
      <c r="AG20" s="101"/>
    </row>
    <row r="21" spans="1:33" ht="13.5" x14ac:dyDescent="0.25">
      <c r="A21" s="101"/>
      <c r="B21" s="101"/>
      <c r="C21" s="101"/>
      <c r="D21" s="101"/>
      <c r="E21" s="101"/>
      <c r="F21" s="101"/>
      <c r="G21" s="101"/>
      <c r="H21" s="101"/>
      <c r="I21" s="101"/>
      <c r="J21" s="102"/>
      <c r="K21" s="101"/>
      <c r="L21" s="101"/>
      <c r="M21" s="102"/>
      <c r="N21" s="102"/>
      <c r="O21" s="102"/>
      <c r="P21" s="102"/>
      <c r="Q21" s="102"/>
      <c r="R21" s="102"/>
      <c r="S21" s="102"/>
      <c r="T21" s="102"/>
      <c r="U21" s="102"/>
      <c r="V21" s="102"/>
      <c r="W21" s="102"/>
      <c r="X21" s="102"/>
      <c r="Y21" s="102"/>
      <c r="Z21" s="102"/>
      <c r="AA21" s="102"/>
      <c r="AB21" s="101"/>
      <c r="AC21" s="101"/>
      <c r="AD21" s="101"/>
      <c r="AE21" s="102"/>
      <c r="AF21" s="101"/>
      <c r="AG21" s="101"/>
    </row>
    <row r="22" spans="1:33" ht="13.5" x14ac:dyDescent="0.25">
      <c r="A22" s="101"/>
      <c r="B22" s="101"/>
      <c r="C22" s="101"/>
      <c r="D22" s="101"/>
      <c r="E22" s="101"/>
      <c r="F22" s="101"/>
      <c r="G22" s="101"/>
      <c r="H22" s="101"/>
      <c r="I22" s="101"/>
      <c r="J22" s="102"/>
      <c r="K22" s="101"/>
      <c r="L22" s="101"/>
      <c r="M22" s="102"/>
      <c r="N22" s="102"/>
      <c r="O22" s="102"/>
      <c r="P22" s="102"/>
      <c r="Q22" s="102"/>
      <c r="R22" s="102"/>
      <c r="S22" s="102"/>
      <c r="T22" s="102"/>
      <c r="U22" s="102"/>
      <c r="V22" s="102"/>
      <c r="W22" s="102"/>
      <c r="X22" s="102"/>
      <c r="Y22" s="102"/>
      <c r="Z22" s="102"/>
      <c r="AA22" s="102"/>
      <c r="AB22" s="101"/>
      <c r="AC22" s="101"/>
      <c r="AD22" s="101"/>
      <c r="AE22" s="102"/>
      <c r="AF22" s="101"/>
      <c r="AG22" s="101"/>
    </row>
    <row r="23" spans="1:33" ht="13.5" x14ac:dyDescent="0.25">
      <c r="A23" s="101"/>
      <c r="B23" s="101"/>
      <c r="C23" s="101"/>
      <c r="D23" s="101"/>
      <c r="E23" s="101"/>
      <c r="F23" s="101"/>
      <c r="G23" s="101"/>
      <c r="H23" s="101"/>
      <c r="I23" s="101"/>
      <c r="J23" s="102"/>
      <c r="K23" s="101"/>
      <c r="L23" s="101"/>
      <c r="M23" s="102"/>
      <c r="N23" s="102"/>
      <c r="O23" s="102"/>
      <c r="P23" s="102"/>
      <c r="Q23" s="102"/>
      <c r="R23" s="102"/>
      <c r="S23" s="102"/>
      <c r="T23" s="102"/>
      <c r="U23" s="102"/>
      <c r="V23" s="102"/>
      <c r="W23" s="102"/>
      <c r="X23" s="102"/>
      <c r="Y23" s="102"/>
      <c r="Z23" s="102"/>
      <c r="AA23" s="102"/>
      <c r="AB23" s="101"/>
      <c r="AC23" s="101"/>
      <c r="AD23" s="101"/>
      <c r="AE23" s="102"/>
      <c r="AF23" s="101"/>
      <c r="AG23" s="10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1-Date proiect</vt:lpstr>
      <vt:lpstr>2-Situatii Financiare</vt:lpstr>
      <vt:lpstr>3- Buget Cerere SMIS</vt:lpstr>
      <vt:lpstr>4- DEVIZ</vt:lpstr>
      <vt:lpstr>5-Buget_cerere</vt:lpstr>
      <vt:lpstr>6- Detaliere Buget</vt:lpstr>
      <vt:lpstr>7-Plan investitional</vt:lpstr>
      <vt:lpstr>8- Export SMIS</vt:lpstr>
      <vt:lpstr>'1-Date proiect'!Print_Area</vt:lpstr>
      <vt:lpstr>'5-Buget_cerere'!Print_Area</vt:lpstr>
      <vt:lpstr>'6- Detaliere Buget'!Print_Area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 I. COSTACHE</dc:creator>
  <cp:lastModifiedBy>spla</cp:lastModifiedBy>
  <cp:lastPrinted>2022-10-17T18:21:29Z</cp:lastPrinted>
  <dcterms:created xsi:type="dcterms:W3CDTF">2015-08-05T10:46:20Z</dcterms:created>
  <dcterms:modified xsi:type="dcterms:W3CDTF">2026-02-04T06:55:42Z</dcterms:modified>
</cp:coreProperties>
</file>