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zica\Desktop\4. IN LUCRU\2023 ADR SUD EST\1. ADR machete\1. ADR sud est ghiduri\PI. 1. O regiune competitivă prin inovare\1.5 Parcuri industriale\"/>
    </mc:Choice>
  </mc:AlternateContent>
  <bookViews>
    <workbookView xWindow="0" yWindow="0" windowWidth="8780" windowHeight="1880" firstSheet="5" activeTab="5"/>
  </bookViews>
  <sheets>
    <sheet name="1A-Bilant" sheetId="1" r:id="rId1"/>
    <sheet name="1B-ContPP" sheetId="2" r:id="rId2"/>
    <sheet name="1C-Analiza_fin_extinsa" sheetId="3" r:id="rId3"/>
    <sheet name="1D-Analiza_fin_indicatori" sheetId="4" r:id="rId4"/>
    <sheet name="1E-Intreprindere_in_dificultate" sheetId="5" r:id="rId5"/>
    <sheet name="2A-Buget_cerere" sheetId="6" r:id="rId6"/>
    <sheet name="2B-Investitie" sheetId="7" r:id="rId7"/>
    <sheet name="2C-Deviz general" sheetId="9" r:id="rId8"/>
    <sheet name="3A-Proiectii_fin_investitie" sheetId="10" r:id="rId9"/>
    <sheet name="3B- Rentabilitate" sheetId="11" r:id="rId10"/>
    <sheet name="4-Proiectii-fin-intrep" sheetId="12" r:id="rId11"/>
    <sheet name="Imobilizari" sheetId="8" state="hidden" r:id="rId12"/>
  </sheets>
  <externalReferences>
    <externalReference r:id="rId13"/>
    <externalReference r:id="rId1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7" l="1"/>
  <c r="B50" i="7"/>
  <c r="A50" i="7"/>
  <c r="G58" i="6" l="1"/>
  <c r="F58" i="6"/>
  <c r="D58" i="6"/>
  <c r="C58" i="6"/>
  <c r="H56" i="6"/>
  <c r="E56" i="6"/>
  <c r="I56" i="6" s="1"/>
  <c r="G65" i="6"/>
  <c r="F65" i="6"/>
  <c r="D65" i="6"/>
  <c r="C65" i="6"/>
  <c r="G64" i="6"/>
  <c r="F64" i="6"/>
  <c r="D64" i="6"/>
  <c r="C64" i="6"/>
  <c r="G10" i="6"/>
  <c r="F10" i="6"/>
  <c r="D10" i="6"/>
  <c r="C10" i="6"/>
  <c r="E6" i="6"/>
  <c r="C97" i="12" l="1"/>
  <c r="G13" i="11" l="1"/>
  <c r="L12" i="11"/>
  <c r="K12" i="11"/>
  <c r="J12" i="11"/>
  <c r="I12" i="11"/>
  <c r="H12" i="11"/>
  <c r="G12" i="11"/>
  <c r="F12" i="11"/>
  <c r="E12" i="11"/>
  <c r="D12" i="11"/>
  <c r="L11" i="11"/>
  <c r="K11" i="11"/>
  <c r="J11" i="11"/>
  <c r="I11" i="11"/>
  <c r="H11" i="11"/>
  <c r="G11" i="11"/>
  <c r="F11" i="11"/>
  <c r="E11" i="11"/>
  <c r="D11" i="11"/>
  <c r="L8" i="11"/>
  <c r="K8" i="11"/>
  <c r="J8" i="11"/>
  <c r="I8" i="11"/>
  <c r="H8" i="11"/>
  <c r="G8" i="11"/>
  <c r="F8" i="11"/>
  <c r="E8" i="11"/>
  <c r="E10" i="11" s="1"/>
  <c r="D8" i="11"/>
  <c r="C8" i="11" l="1"/>
  <c r="L17" i="11"/>
  <c r="K17" i="11"/>
  <c r="J17" i="11"/>
  <c r="I17" i="11"/>
  <c r="H17" i="11"/>
  <c r="G17" i="11"/>
  <c r="F17" i="11"/>
  <c r="E17" i="11"/>
  <c r="D17" i="11"/>
  <c r="C17" i="11"/>
  <c r="L13" i="11"/>
  <c r="K13" i="11"/>
  <c r="J13" i="11"/>
  <c r="I13" i="11"/>
  <c r="H13" i="11"/>
  <c r="F13" i="11"/>
  <c r="E13" i="11"/>
  <c r="D13" i="11"/>
  <c r="C13" i="11"/>
  <c r="C12" i="11"/>
  <c r="C11" i="11"/>
  <c r="M181" i="10"/>
  <c r="L181" i="10"/>
  <c r="K181" i="10"/>
  <c r="J181" i="10"/>
  <c r="I181" i="10"/>
  <c r="H181" i="10"/>
  <c r="G181" i="10"/>
  <c r="F181" i="10"/>
  <c r="E181" i="10"/>
  <c r="D181" i="10"/>
  <c r="F177" i="10"/>
  <c r="F176" i="10"/>
  <c r="F175" i="10"/>
  <c r="E177" i="10"/>
  <c r="E176" i="10"/>
  <c r="E175" i="10"/>
  <c r="D177" i="10"/>
  <c r="D176" i="10"/>
  <c r="D175" i="10"/>
  <c r="C73" i="7"/>
  <c r="C72" i="7"/>
  <c r="M123" i="10"/>
  <c r="L123" i="10"/>
  <c r="K123" i="10"/>
  <c r="J123" i="10"/>
  <c r="M122" i="10"/>
  <c r="I123" i="10"/>
  <c r="H123" i="10"/>
  <c r="G123" i="10"/>
  <c r="F123" i="10"/>
  <c r="E123" i="10"/>
  <c r="D123" i="10"/>
  <c r="F119" i="10"/>
  <c r="E119" i="10"/>
  <c r="D119" i="10"/>
  <c r="F118" i="10"/>
  <c r="E118" i="10"/>
  <c r="D118" i="10"/>
  <c r="F117" i="10"/>
  <c r="E117" i="10"/>
  <c r="D117" i="10"/>
  <c r="D58" i="10"/>
  <c r="H79" i="7"/>
  <c r="H74" i="7"/>
  <c r="H122" i="10" s="1"/>
  <c r="D137" i="10"/>
  <c r="D39" i="1" l="1"/>
  <c r="C39" i="7" l="1"/>
  <c r="C22" i="7"/>
  <c r="B56" i="7" l="1"/>
  <c r="B55" i="7"/>
  <c r="B54" i="7"/>
  <c r="A54" i="7"/>
  <c r="B52" i="7"/>
  <c r="B53" i="7"/>
  <c r="A53" i="7"/>
  <c r="G52" i="7"/>
  <c r="F52" i="7"/>
  <c r="E52" i="7"/>
  <c r="B51" i="7"/>
  <c r="A51" i="7"/>
  <c r="A49" i="7"/>
  <c r="B48" i="7"/>
  <c r="B47" i="7"/>
  <c r="B46" i="7"/>
  <c r="B45" i="7"/>
  <c r="A47" i="7"/>
  <c r="A46" i="7"/>
  <c r="A45" i="7"/>
  <c r="B44" i="7"/>
  <c r="B43" i="7"/>
  <c r="A43" i="7"/>
  <c r="B41" i="7"/>
  <c r="B42" i="7"/>
  <c r="A42" i="7"/>
  <c r="A41" i="7"/>
  <c r="B40" i="7"/>
  <c r="A39" i="7"/>
  <c r="B39" i="7"/>
  <c r="B38" i="7"/>
  <c r="A38" i="7"/>
  <c r="B37" i="7"/>
  <c r="A37" i="7"/>
  <c r="B36" i="7"/>
  <c r="A36" i="7"/>
  <c r="B35" i="7"/>
  <c r="A35" i="7"/>
  <c r="B34" i="7"/>
  <c r="B33" i="7"/>
  <c r="A33" i="7"/>
  <c r="A32" i="7"/>
  <c r="A31" i="7"/>
  <c r="B30" i="7"/>
  <c r="A30" i="7"/>
  <c r="B29" i="7"/>
  <c r="A29" i="7"/>
  <c r="B28" i="7"/>
  <c r="A28" i="7"/>
  <c r="B27" i="7"/>
  <c r="A27" i="7"/>
  <c r="B26" i="7"/>
  <c r="A26" i="7"/>
  <c r="B25" i="7"/>
  <c r="A25" i="7"/>
  <c r="B24" i="7"/>
  <c r="B23" i="7"/>
  <c r="A23" i="7"/>
  <c r="B22" i="7"/>
  <c r="A22" i="7"/>
  <c r="B21" i="7"/>
  <c r="A21" i="7"/>
  <c r="B20" i="7"/>
  <c r="A20" i="7"/>
  <c r="B19" i="7"/>
  <c r="A19" i="7"/>
  <c r="B18" i="7"/>
  <c r="A18" i="7"/>
  <c r="B17" i="7"/>
  <c r="A17" i="7"/>
  <c r="B16" i="7"/>
  <c r="A16" i="7"/>
  <c r="A15" i="7"/>
  <c r="B15" i="7"/>
  <c r="B14" i="7"/>
  <c r="B11" i="7"/>
  <c r="B12" i="7"/>
  <c r="B13" i="7"/>
  <c r="A13" i="7"/>
  <c r="A12" i="7"/>
  <c r="B10" i="7"/>
  <c r="A10" i="7"/>
  <c r="B9" i="7"/>
  <c r="A9" i="7"/>
  <c r="B8" i="7"/>
  <c r="A8" i="7"/>
  <c r="B7" i="7"/>
  <c r="A7" i="7"/>
  <c r="B6" i="7"/>
  <c r="A6" i="7"/>
  <c r="L125" i="12" l="1"/>
  <c r="K125" i="12"/>
  <c r="J125" i="12"/>
  <c r="I125" i="12"/>
  <c r="H125" i="12"/>
  <c r="G125" i="12"/>
  <c r="F125" i="12"/>
  <c r="E125" i="12"/>
  <c r="D125" i="12"/>
  <c r="C125" i="12"/>
  <c r="L124" i="12"/>
  <c r="K124" i="12"/>
  <c r="J124" i="12"/>
  <c r="I124" i="12"/>
  <c r="H124" i="12"/>
  <c r="G124" i="12"/>
  <c r="F124" i="12"/>
  <c r="E124" i="12"/>
  <c r="D124" i="12"/>
  <c r="C124" i="12"/>
  <c r="L123" i="12"/>
  <c r="K123" i="12"/>
  <c r="J123" i="12"/>
  <c r="I123" i="12"/>
  <c r="H123" i="12"/>
  <c r="G123" i="12"/>
  <c r="F123" i="12"/>
  <c r="E123" i="12"/>
  <c r="D123" i="12"/>
  <c r="C123" i="12"/>
  <c r="L122" i="12"/>
  <c r="L121" i="12" s="1"/>
  <c r="L126" i="12" s="1"/>
  <c r="K122" i="12"/>
  <c r="J122" i="12"/>
  <c r="I122" i="12"/>
  <c r="I121" i="12" s="1"/>
  <c r="I126" i="12" s="1"/>
  <c r="H122" i="12"/>
  <c r="H121" i="12" s="1"/>
  <c r="H126" i="12" s="1"/>
  <c r="G122" i="12"/>
  <c r="F122" i="12"/>
  <c r="E122" i="12"/>
  <c r="E121" i="12" s="1"/>
  <c r="E126" i="12" s="1"/>
  <c r="D122" i="12"/>
  <c r="D121" i="12" s="1"/>
  <c r="D126" i="12" s="1"/>
  <c r="C122" i="12"/>
  <c r="K121" i="12"/>
  <c r="K126" i="12" s="1"/>
  <c r="J121" i="12"/>
  <c r="J126" i="12" s="1"/>
  <c r="G121" i="12"/>
  <c r="G126" i="12" s="1"/>
  <c r="F121" i="12"/>
  <c r="F126" i="12" s="1"/>
  <c r="C121" i="12"/>
  <c r="C126" i="12" s="1"/>
  <c r="I116" i="12"/>
  <c r="I130" i="12" s="1"/>
  <c r="E116" i="12"/>
  <c r="E130" i="12" s="1"/>
  <c r="L115" i="12"/>
  <c r="K115" i="12"/>
  <c r="J115" i="12"/>
  <c r="I115" i="12"/>
  <c r="H115" i="12"/>
  <c r="G115" i="12"/>
  <c r="F115" i="12"/>
  <c r="E115" i="12"/>
  <c r="D115" i="12"/>
  <c r="C115" i="12"/>
  <c r="L113" i="12"/>
  <c r="L116" i="12" s="1"/>
  <c r="K113" i="12"/>
  <c r="J113" i="12"/>
  <c r="I113" i="12"/>
  <c r="H113" i="12"/>
  <c r="H116" i="12" s="1"/>
  <c r="H130" i="12" s="1"/>
  <c r="G113" i="12"/>
  <c r="F113" i="12"/>
  <c r="E113" i="12"/>
  <c r="D113" i="12"/>
  <c r="D116" i="12" s="1"/>
  <c r="D130" i="12" s="1"/>
  <c r="C113" i="12"/>
  <c r="L112" i="12"/>
  <c r="K112" i="12"/>
  <c r="K116" i="12" s="1"/>
  <c r="K130" i="12" s="1"/>
  <c r="J112" i="12"/>
  <c r="J116" i="12" s="1"/>
  <c r="J130" i="12" s="1"/>
  <c r="I112" i="12"/>
  <c r="H112" i="12"/>
  <c r="G112" i="12"/>
  <c r="G116" i="12" s="1"/>
  <c r="F112" i="12"/>
  <c r="F116" i="12" s="1"/>
  <c r="E112" i="12"/>
  <c r="D112" i="12"/>
  <c r="C112" i="12"/>
  <c r="C116" i="12" s="1"/>
  <c r="C130" i="12" s="1"/>
  <c r="L110" i="12"/>
  <c r="I110" i="12"/>
  <c r="H110" i="12"/>
  <c r="H129" i="12" s="1"/>
  <c r="H131" i="12" s="1"/>
  <c r="H133" i="12" s="1"/>
  <c r="E110" i="12"/>
  <c r="D110" i="12"/>
  <c r="L106" i="12"/>
  <c r="K106" i="12"/>
  <c r="K110" i="12" s="1"/>
  <c r="J106" i="12"/>
  <c r="J110" i="12" s="1"/>
  <c r="I106" i="12"/>
  <c r="H106" i="12"/>
  <c r="G106" i="12"/>
  <c r="G110" i="12" s="1"/>
  <c r="F106" i="12"/>
  <c r="F110" i="12" s="1"/>
  <c r="E106" i="12"/>
  <c r="D106" i="12"/>
  <c r="C106" i="12"/>
  <c r="C110" i="12" s="1"/>
  <c r="L92" i="12"/>
  <c r="K92" i="12"/>
  <c r="J92" i="12"/>
  <c r="I92" i="12"/>
  <c r="H92" i="12"/>
  <c r="G92" i="12"/>
  <c r="F92" i="12"/>
  <c r="E92" i="12"/>
  <c r="D92" i="12"/>
  <c r="C92" i="12"/>
  <c r="L81" i="12"/>
  <c r="K81" i="12"/>
  <c r="K80" i="12" s="1"/>
  <c r="J81" i="12"/>
  <c r="J80" i="12" s="1"/>
  <c r="I81" i="12"/>
  <c r="H81" i="12"/>
  <c r="G81" i="12"/>
  <c r="G80" i="12" s="1"/>
  <c r="F81" i="12"/>
  <c r="F80" i="12" s="1"/>
  <c r="E81" i="12"/>
  <c r="D81" i="12"/>
  <c r="C81" i="12"/>
  <c r="C80" i="12" s="1"/>
  <c r="L80" i="12"/>
  <c r="I80" i="12"/>
  <c r="H80" i="12"/>
  <c r="E80" i="12"/>
  <c r="D80" i="12"/>
  <c r="L77" i="12"/>
  <c r="K77" i="12"/>
  <c r="J77" i="12"/>
  <c r="I77" i="12"/>
  <c r="H77" i="12"/>
  <c r="G77" i="12"/>
  <c r="F77" i="12"/>
  <c r="E77" i="12"/>
  <c r="D77" i="12"/>
  <c r="C77" i="12"/>
  <c r="L72" i="12"/>
  <c r="K72" i="12"/>
  <c r="J72" i="12"/>
  <c r="I72" i="12"/>
  <c r="H72" i="12"/>
  <c r="G72" i="12"/>
  <c r="F72" i="12"/>
  <c r="E72" i="12"/>
  <c r="D72" i="12"/>
  <c r="C72" i="12"/>
  <c r="L69" i="12"/>
  <c r="K69" i="12"/>
  <c r="J69" i="12"/>
  <c r="I69" i="12"/>
  <c r="H69" i="12"/>
  <c r="G69" i="12"/>
  <c r="F69" i="12"/>
  <c r="E69" i="12"/>
  <c r="D69" i="12"/>
  <c r="C69" i="12"/>
  <c r="L66" i="12"/>
  <c r="K66" i="12"/>
  <c r="J66" i="12"/>
  <c r="I66" i="12"/>
  <c r="H66" i="12"/>
  <c r="G66" i="12"/>
  <c r="F66" i="12"/>
  <c r="E66" i="12"/>
  <c r="D66" i="12"/>
  <c r="C66" i="12"/>
  <c r="L63" i="12"/>
  <c r="K63" i="12"/>
  <c r="K62" i="12" s="1"/>
  <c r="K86" i="12" s="1"/>
  <c r="J63" i="12"/>
  <c r="J62" i="12" s="1"/>
  <c r="I63" i="12"/>
  <c r="H63" i="12"/>
  <c r="G63" i="12"/>
  <c r="G62" i="12" s="1"/>
  <c r="G86" i="12" s="1"/>
  <c r="F63" i="12"/>
  <c r="F62" i="12" s="1"/>
  <c r="E63" i="12"/>
  <c r="D63" i="12"/>
  <c r="C63" i="12"/>
  <c r="C62" i="12" s="1"/>
  <c r="C86" i="12" s="1"/>
  <c r="L62" i="12"/>
  <c r="L86" i="12" s="1"/>
  <c r="I62" i="12"/>
  <c r="I86" i="12" s="1"/>
  <c r="H62" i="12"/>
  <c r="H86" i="12" s="1"/>
  <c r="E62" i="12"/>
  <c r="E86" i="12" s="1"/>
  <c r="D62" i="12"/>
  <c r="D86" i="12" s="1"/>
  <c r="L55" i="12"/>
  <c r="L119" i="12" s="1"/>
  <c r="L127" i="12" s="1"/>
  <c r="K55" i="12"/>
  <c r="K119" i="12" s="1"/>
  <c r="K127" i="12" s="1"/>
  <c r="J55" i="12"/>
  <c r="J119" i="12" s="1"/>
  <c r="J127" i="12" s="1"/>
  <c r="I55" i="12"/>
  <c r="H55" i="12"/>
  <c r="H119" i="12" s="1"/>
  <c r="H127" i="12" s="1"/>
  <c r="G55" i="12"/>
  <c r="G119" i="12" s="1"/>
  <c r="G127" i="12" s="1"/>
  <c r="F55" i="12"/>
  <c r="F119" i="12" s="1"/>
  <c r="E55" i="12"/>
  <c r="D55" i="12"/>
  <c r="D119" i="12" s="1"/>
  <c r="D127" i="12" s="1"/>
  <c r="C55" i="12"/>
  <c r="C119" i="12" s="1"/>
  <c r="C127" i="12" s="1"/>
  <c r="L52" i="12"/>
  <c r="K52" i="12"/>
  <c r="J52" i="12"/>
  <c r="I52" i="12"/>
  <c r="H52" i="12"/>
  <c r="G52" i="12"/>
  <c r="F52" i="12"/>
  <c r="E52" i="12"/>
  <c r="D52" i="12"/>
  <c r="C52" i="12"/>
  <c r="L49" i="12"/>
  <c r="K49" i="12"/>
  <c r="J49" i="12"/>
  <c r="I49" i="12"/>
  <c r="H49" i="12"/>
  <c r="G49" i="12"/>
  <c r="F49" i="12"/>
  <c r="E49" i="12"/>
  <c r="D49" i="12"/>
  <c r="C49" i="12"/>
  <c r="L46" i="12"/>
  <c r="K46" i="12"/>
  <c r="J46" i="12"/>
  <c r="I46" i="12"/>
  <c r="H46" i="12"/>
  <c r="G46" i="12"/>
  <c r="F46" i="12"/>
  <c r="E46" i="12"/>
  <c r="D46" i="12"/>
  <c r="C46" i="12"/>
  <c r="L43" i="12"/>
  <c r="K43" i="12"/>
  <c r="J43" i="12"/>
  <c r="I43" i="12"/>
  <c r="H43" i="12"/>
  <c r="G43" i="12"/>
  <c r="F43" i="12"/>
  <c r="E43" i="12"/>
  <c r="D43" i="12"/>
  <c r="C43" i="12"/>
  <c r="L40" i="12"/>
  <c r="K40" i="12"/>
  <c r="K36" i="12" s="1"/>
  <c r="K60" i="12" s="1"/>
  <c r="K87" i="12" s="1"/>
  <c r="K94" i="12" s="1"/>
  <c r="J40" i="12"/>
  <c r="I40" i="12"/>
  <c r="H40" i="12"/>
  <c r="G40" i="12"/>
  <c r="G36" i="12" s="1"/>
  <c r="G60" i="12" s="1"/>
  <c r="G87" i="12" s="1"/>
  <c r="G94" i="12" s="1"/>
  <c r="F40" i="12"/>
  <c r="E40" i="12"/>
  <c r="D40" i="12"/>
  <c r="C40" i="12"/>
  <c r="C36" i="12" s="1"/>
  <c r="C60" i="12" s="1"/>
  <c r="C87" i="12" s="1"/>
  <c r="C94" i="12" s="1"/>
  <c r="L37" i="12"/>
  <c r="L36" i="12" s="1"/>
  <c r="K37" i="12"/>
  <c r="J37" i="12"/>
  <c r="I37" i="12"/>
  <c r="I36" i="12" s="1"/>
  <c r="H37" i="12"/>
  <c r="H36" i="12" s="1"/>
  <c r="G37" i="12"/>
  <c r="F37" i="12"/>
  <c r="E37" i="12"/>
  <c r="E36" i="12" s="1"/>
  <c r="D37" i="12"/>
  <c r="D36" i="12" s="1"/>
  <c r="C37" i="12"/>
  <c r="J36" i="12"/>
  <c r="J60" i="12" s="1"/>
  <c r="F36" i="12"/>
  <c r="F60" i="12" s="1"/>
  <c r="K32" i="12"/>
  <c r="L31" i="12"/>
  <c r="K31" i="12"/>
  <c r="J31" i="12"/>
  <c r="I31" i="12"/>
  <c r="H31" i="12"/>
  <c r="G31" i="12"/>
  <c r="F31" i="12"/>
  <c r="E31" i="12"/>
  <c r="D31" i="12"/>
  <c r="C31" i="12"/>
  <c r="L26" i="12"/>
  <c r="L32" i="12" s="1"/>
  <c r="K26" i="12"/>
  <c r="J26" i="12"/>
  <c r="J32" i="12" s="1"/>
  <c r="I26" i="12"/>
  <c r="I32" i="12" s="1"/>
  <c r="I33" i="12" s="1"/>
  <c r="H26" i="12"/>
  <c r="H32" i="12" s="1"/>
  <c r="G26" i="12"/>
  <c r="G32" i="12" s="1"/>
  <c r="G33" i="12" s="1"/>
  <c r="F26" i="12"/>
  <c r="F32" i="12" s="1"/>
  <c r="E26" i="12"/>
  <c r="E32" i="12" s="1"/>
  <c r="E33" i="12" s="1"/>
  <c r="D26" i="12"/>
  <c r="D32" i="12" s="1"/>
  <c r="C26" i="12"/>
  <c r="C32" i="12" s="1"/>
  <c r="C33" i="12" s="1"/>
  <c r="K21" i="12"/>
  <c r="J21" i="12"/>
  <c r="G21" i="12"/>
  <c r="F21" i="12"/>
  <c r="C21" i="12"/>
  <c r="L16" i="12"/>
  <c r="L21" i="12" s="1"/>
  <c r="K16" i="12"/>
  <c r="J16" i="12"/>
  <c r="I16" i="12"/>
  <c r="I21" i="12" s="1"/>
  <c r="H16" i="12"/>
  <c r="H21" i="12" s="1"/>
  <c r="G16" i="12"/>
  <c r="F16" i="12"/>
  <c r="E16" i="12"/>
  <c r="E21" i="12" s="1"/>
  <c r="D16" i="12"/>
  <c r="D21" i="12" s="1"/>
  <c r="C16" i="12"/>
  <c r="K14" i="12"/>
  <c r="K22" i="12" s="1"/>
  <c r="J14" i="12"/>
  <c r="J22" i="12" s="1"/>
  <c r="G14" i="12"/>
  <c r="G22" i="12" s="1"/>
  <c r="F14" i="12"/>
  <c r="F22" i="12" s="1"/>
  <c r="C14" i="12"/>
  <c r="C22" i="12" s="1"/>
  <c r="L9" i="12"/>
  <c r="L14" i="12" s="1"/>
  <c r="K9" i="12"/>
  <c r="J9" i="12"/>
  <c r="I9" i="12"/>
  <c r="I14" i="12" s="1"/>
  <c r="I22" i="12" s="1"/>
  <c r="H9" i="12"/>
  <c r="H14" i="12" s="1"/>
  <c r="G9" i="12"/>
  <c r="F9" i="12"/>
  <c r="E9" i="12"/>
  <c r="E14" i="12" s="1"/>
  <c r="E22" i="12" s="1"/>
  <c r="D9" i="12"/>
  <c r="D14" i="12" s="1"/>
  <c r="C9" i="12"/>
  <c r="D60" i="11"/>
  <c r="E60" i="11" s="1"/>
  <c r="F60" i="11" s="1"/>
  <c r="G60" i="11" s="1"/>
  <c r="H60" i="11" s="1"/>
  <c r="I60" i="11" s="1"/>
  <c r="J60" i="11" s="1"/>
  <c r="K60" i="11" s="1"/>
  <c r="C60" i="11"/>
  <c r="B56" i="11"/>
  <c r="C55" i="11" s="1"/>
  <c r="E55" i="11" s="1"/>
  <c r="C52" i="11"/>
  <c r="E52" i="11" s="1"/>
  <c r="C49" i="11"/>
  <c r="E49" i="11" s="1"/>
  <c r="C48" i="11"/>
  <c r="E48" i="11" s="1"/>
  <c r="C45" i="11"/>
  <c r="E45" i="11" s="1"/>
  <c r="C44" i="11"/>
  <c r="E44" i="11" s="1"/>
  <c r="C43" i="11"/>
  <c r="E43" i="11" s="1"/>
  <c r="C41" i="11"/>
  <c r="E41" i="11" s="1"/>
  <c r="C40" i="11"/>
  <c r="E40" i="11" s="1"/>
  <c r="C39" i="11"/>
  <c r="E39" i="11" s="1"/>
  <c r="C38" i="11"/>
  <c r="E38" i="11" s="1"/>
  <c r="C37" i="11"/>
  <c r="E37" i="11" s="1"/>
  <c r="C36" i="11"/>
  <c r="E36" i="11" s="1"/>
  <c r="C35" i="11"/>
  <c r="E35" i="11" s="1"/>
  <c r="C34" i="11"/>
  <c r="E34" i="11" s="1"/>
  <c r="C33" i="11"/>
  <c r="E33" i="11" s="1"/>
  <c r="C32" i="11"/>
  <c r="E32" i="11" s="1"/>
  <c r="C31" i="11"/>
  <c r="E31" i="11" s="1"/>
  <c r="C30" i="11"/>
  <c r="E30" i="11" s="1"/>
  <c r="C29" i="11"/>
  <c r="E29" i="11" s="1"/>
  <c r="C28" i="11"/>
  <c r="E28" i="11" s="1"/>
  <c r="C27" i="11"/>
  <c r="E27" i="11" s="1"/>
  <c r="C26" i="11"/>
  <c r="E26" i="11" s="1"/>
  <c r="C25" i="11"/>
  <c r="J14" i="11"/>
  <c r="F14" i="11"/>
  <c r="D14" i="11"/>
  <c r="F10" i="11"/>
  <c r="K10" i="11"/>
  <c r="J10" i="11"/>
  <c r="I10" i="11"/>
  <c r="H10" i="11"/>
  <c r="G10" i="11"/>
  <c r="D10" i="11"/>
  <c r="L190" i="10"/>
  <c r="K189" i="10"/>
  <c r="K190" i="10" s="1"/>
  <c r="H189" i="10"/>
  <c r="H190" i="10" s="1"/>
  <c r="G189" i="10"/>
  <c r="G190" i="10" s="1"/>
  <c r="M188" i="10"/>
  <c r="L188" i="10"/>
  <c r="K188" i="10"/>
  <c r="J188" i="10"/>
  <c r="I188" i="10"/>
  <c r="H188" i="10"/>
  <c r="G188" i="10"/>
  <c r="F188" i="10"/>
  <c r="C188" i="10" s="1"/>
  <c r="E188" i="10"/>
  <c r="D188" i="10"/>
  <c r="M187" i="10"/>
  <c r="L187" i="10"/>
  <c r="K187" i="10"/>
  <c r="J187" i="10"/>
  <c r="I187" i="10"/>
  <c r="H187" i="10"/>
  <c r="G187" i="10"/>
  <c r="F187" i="10"/>
  <c r="E187" i="10"/>
  <c r="C187" i="10" s="1"/>
  <c r="D187" i="10"/>
  <c r="M186" i="10"/>
  <c r="L186" i="10"/>
  <c r="L189" i="10" s="1"/>
  <c r="K186" i="10"/>
  <c r="J186" i="10"/>
  <c r="J189" i="10" s="1"/>
  <c r="J190" i="10" s="1"/>
  <c r="I186" i="10"/>
  <c r="H186" i="10"/>
  <c r="G186" i="10"/>
  <c r="F186" i="10"/>
  <c r="F189" i="10" s="1"/>
  <c r="F190" i="10" s="1"/>
  <c r="E186" i="10"/>
  <c r="D186" i="10"/>
  <c r="A185" i="10"/>
  <c r="G178" i="10"/>
  <c r="F178" i="10"/>
  <c r="D178" i="10"/>
  <c r="K170" i="10"/>
  <c r="M169" i="10"/>
  <c r="L169" i="10"/>
  <c r="K169" i="10"/>
  <c r="J169" i="10"/>
  <c r="I169" i="10"/>
  <c r="H169" i="10"/>
  <c r="G169" i="10"/>
  <c r="F169" i="10"/>
  <c r="C169" i="10" s="1"/>
  <c r="E169" i="10"/>
  <c r="D169" i="10"/>
  <c r="M168" i="10"/>
  <c r="L168" i="10"/>
  <c r="K168" i="10"/>
  <c r="J168" i="10"/>
  <c r="I168" i="10"/>
  <c r="H168" i="10"/>
  <c r="G168" i="10"/>
  <c r="F168" i="10"/>
  <c r="E168" i="10"/>
  <c r="D168" i="10"/>
  <c r="M167" i="10"/>
  <c r="L167" i="10"/>
  <c r="K167" i="10"/>
  <c r="J167" i="10"/>
  <c r="I167" i="10"/>
  <c r="H167" i="10"/>
  <c r="G167" i="10"/>
  <c r="F167" i="10"/>
  <c r="E167" i="10"/>
  <c r="D167" i="10"/>
  <c r="M164" i="10"/>
  <c r="L164" i="10"/>
  <c r="K164" i="10"/>
  <c r="J164" i="10"/>
  <c r="I164" i="10"/>
  <c r="H164" i="10"/>
  <c r="G164" i="10"/>
  <c r="F164" i="10"/>
  <c r="E164" i="10"/>
  <c r="D164" i="10"/>
  <c r="C164" i="10" s="1"/>
  <c r="E163" i="10"/>
  <c r="M162" i="10"/>
  <c r="L162" i="10"/>
  <c r="K162" i="10"/>
  <c r="J162" i="10"/>
  <c r="I162" i="10"/>
  <c r="H162" i="10"/>
  <c r="G162" i="10"/>
  <c r="F162" i="10"/>
  <c r="E162" i="10"/>
  <c r="D162" i="10"/>
  <c r="C162" i="10"/>
  <c r="M160" i="10"/>
  <c r="L160" i="10"/>
  <c r="K160" i="10"/>
  <c r="J160" i="10"/>
  <c r="I160" i="10"/>
  <c r="H160" i="10"/>
  <c r="G160" i="10"/>
  <c r="F160" i="10"/>
  <c r="E160" i="10"/>
  <c r="D160" i="10"/>
  <c r="L159" i="10"/>
  <c r="K157" i="10"/>
  <c r="M156" i="10"/>
  <c r="L155" i="10"/>
  <c r="M154" i="10"/>
  <c r="L154" i="10"/>
  <c r="K154" i="10"/>
  <c r="J154" i="10"/>
  <c r="I154" i="10"/>
  <c r="H154" i="10"/>
  <c r="G154" i="10"/>
  <c r="F154" i="10"/>
  <c r="E154" i="10"/>
  <c r="D154" i="10"/>
  <c r="C154" i="10" s="1"/>
  <c r="H148" i="10"/>
  <c r="I146" i="10"/>
  <c r="K132" i="10"/>
  <c r="J132" i="10"/>
  <c r="G132" i="10"/>
  <c r="F132" i="10"/>
  <c r="M131" i="10"/>
  <c r="M132" i="10" s="1"/>
  <c r="L131" i="10"/>
  <c r="L132" i="10" s="1"/>
  <c r="K131" i="10"/>
  <c r="J131" i="10"/>
  <c r="I131" i="10"/>
  <c r="I132" i="10" s="1"/>
  <c r="H131" i="10"/>
  <c r="H132" i="10" s="1"/>
  <c r="G131" i="10"/>
  <c r="F131" i="10"/>
  <c r="E131" i="10"/>
  <c r="E132" i="10" s="1"/>
  <c r="D131" i="10"/>
  <c r="D132" i="10" s="1"/>
  <c r="C130" i="10"/>
  <c r="C129" i="10"/>
  <c r="C128" i="10"/>
  <c r="H180" i="10"/>
  <c r="H182" i="10" s="1"/>
  <c r="H183" i="10" s="1"/>
  <c r="H192" i="10" s="1"/>
  <c r="F120" i="10"/>
  <c r="E120" i="10"/>
  <c r="M112" i="10"/>
  <c r="L112" i="10"/>
  <c r="K112" i="10"/>
  <c r="J112" i="10"/>
  <c r="J170" i="10" s="1"/>
  <c r="I112" i="10"/>
  <c r="H112" i="10"/>
  <c r="H170" i="10" s="1"/>
  <c r="G112" i="10"/>
  <c r="F112" i="10"/>
  <c r="F170" i="10" s="1"/>
  <c r="E112" i="10"/>
  <c r="D112" i="10"/>
  <c r="C111" i="10"/>
  <c r="C110" i="10"/>
  <c r="C109" i="10"/>
  <c r="C106" i="10"/>
  <c r="M103" i="10"/>
  <c r="M163" i="10" s="1"/>
  <c r="L103" i="10"/>
  <c r="L163" i="10" s="1"/>
  <c r="K103" i="10"/>
  <c r="J103" i="10"/>
  <c r="I103" i="10"/>
  <c r="H103" i="10"/>
  <c r="H163" i="10" s="1"/>
  <c r="G103" i="10"/>
  <c r="F103" i="10"/>
  <c r="E103" i="10"/>
  <c r="D103" i="10"/>
  <c r="C103" i="10" s="1"/>
  <c r="C102" i="10"/>
  <c r="M101" i="10"/>
  <c r="L101" i="10"/>
  <c r="I101" i="10"/>
  <c r="I161" i="10" s="1"/>
  <c r="E101" i="10"/>
  <c r="D101" i="10"/>
  <c r="M96" i="10"/>
  <c r="L96" i="10"/>
  <c r="K96" i="10"/>
  <c r="J96" i="10"/>
  <c r="I96" i="10"/>
  <c r="H96" i="10"/>
  <c r="H159" i="10" s="1"/>
  <c r="G96" i="10"/>
  <c r="F96" i="10"/>
  <c r="E96" i="10"/>
  <c r="D96" i="10"/>
  <c r="D159" i="10" s="1"/>
  <c r="C96" i="10"/>
  <c r="I95" i="10"/>
  <c r="M92" i="10"/>
  <c r="L92" i="10"/>
  <c r="K92" i="10"/>
  <c r="J92" i="10"/>
  <c r="J157" i="10" s="1"/>
  <c r="I92" i="10"/>
  <c r="H92" i="10"/>
  <c r="G92" i="10"/>
  <c r="F92" i="10"/>
  <c r="F157" i="10" s="1"/>
  <c r="E92" i="10"/>
  <c r="D92" i="10"/>
  <c r="M89" i="10"/>
  <c r="L89" i="10"/>
  <c r="K89" i="10"/>
  <c r="J89" i="10"/>
  <c r="I89" i="10"/>
  <c r="I156" i="10" s="1"/>
  <c r="H89" i="10"/>
  <c r="G89" i="10"/>
  <c r="F89" i="10"/>
  <c r="E89" i="10"/>
  <c r="E156" i="10" s="1"/>
  <c r="D89" i="10"/>
  <c r="M86" i="10"/>
  <c r="L86" i="10"/>
  <c r="K86" i="10"/>
  <c r="J86" i="10"/>
  <c r="I86" i="10"/>
  <c r="H86" i="10"/>
  <c r="G86" i="10"/>
  <c r="F86" i="10"/>
  <c r="E86" i="10"/>
  <c r="D86" i="10"/>
  <c r="D155" i="10" s="1"/>
  <c r="C86" i="10"/>
  <c r="C85" i="10"/>
  <c r="M82" i="10"/>
  <c r="L82" i="10"/>
  <c r="K82" i="10"/>
  <c r="J82" i="10"/>
  <c r="J153" i="10" s="1"/>
  <c r="I82" i="10"/>
  <c r="H82" i="10"/>
  <c r="G82" i="10"/>
  <c r="G153" i="10" s="1"/>
  <c r="F82" i="10"/>
  <c r="E82" i="10"/>
  <c r="D82" i="10"/>
  <c r="C82" i="10"/>
  <c r="M77" i="10"/>
  <c r="M95" i="10" s="1"/>
  <c r="L77" i="10"/>
  <c r="K77" i="10"/>
  <c r="J77" i="10"/>
  <c r="I77" i="10"/>
  <c r="H77" i="10"/>
  <c r="G77" i="10"/>
  <c r="F77" i="10"/>
  <c r="F95" i="10" s="1"/>
  <c r="E77" i="10"/>
  <c r="E95" i="10" s="1"/>
  <c r="D77" i="10"/>
  <c r="M71" i="10"/>
  <c r="M148" i="10" s="1"/>
  <c r="L71" i="10"/>
  <c r="L148" i="10" s="1"/>
  <c r="K71" i="10"/>
  <c r="K148" i="10" s="1"/>
  <c r="J71" i="10"/>
  <c r="I71" i="10"/>
  <c r="I148" i="10" s="1"/>
  <c r="H71" i="10"/>
  <c r="G71" i="10"/>
  <c r="F71" i="10"/>
  <c r="E71" i="10"/>
  <c r="D71" i="10"/>
  <c r="D148" i="10" s="1"/>
  <c r="M68" i="10"/>
  <c r="L68" i="10"/>
  <c r="K68" i="10"/>
  <c r="J68" i="10"/>
  <c r="I68" i="10"/>
  <c r="H68" i="10"/>
  <c r="H147" i="10" s="1"/>
  <c r="G68" i="10"/>
  <c r="F68" i="10"/>
  <c r="F147" i="10" s="1"/>
  <c r="E68" i="10"/>
  <c r="D68" i="10"/>
  <c r="M65" i="10"/>
  <c r="L65" i="10"/>
  <c r="K65" i="10"/>
  <c r="J65" i="10"/>
  <c r="I65" i="10"/>
  <c r="I74" i="10" s="1"/>
  <c r="H65" i="10"/>
  <c r="G65" i="10"/>
  <c r="F65" i="10"/>
  <c r="E65" i="10"/>
  <c r="D65" i="10"/>
  <c r="C65" i="10"/>
  <c r="M56" i="10"/>
  <c r="L56" i="10"/>
  <c r="K56" i="10"/>
  <c r="J56" i="10"/>
  <c r="I56" i="10"/>
  <c r="H56" i="10"/>
  <c r="G56" i="10"/>
  <c r="G170" i="10" s="1"/>
  <c r="F56" i="10"/>
  <c r="E56" i="10"/>
  <c r="D56" i="10"/>
  <c r="C56" i="10" s="1"/>
  <c r="C55" i="10"/>
  <c r="C54" i="10"/>
  <c r="C53" i="10"/>
  <c r="C50" i="10"/>
  <c r="M47" i="10"/>
  <c r="L47" i="10"/>
  <c r="K47" i="10"/>
  <c r="J47" i="10"/>
  <c r="I47" i="10"/>
  <c r="H47" i="10"/>
  <c r="G47" i="10"/>
  <c r="F47" i="10"/>
  <c r="E47" i="10"/>
  <c r="D47" i="10"/>
  <c r="C47" i="10"/>
  <c r="C46" i="10"/>
  <c r="K45" i="10"/>
  <c r="G45" i="10"/>
  <c r="C44" i="10"/>
  <c r="M40" i="10"/>
  <c r="M45" i="10" s="1"/>
  <c r="L40" i="10"/>
  <c r="L45" i="10" s="1"/>
  <c r="K40" i="10"/>
  <c r="J40" i="10"/>
  <c r="J45" i="10" s="1"/>
  <c r="I40" i="10"/>
  <c r="I45" i="10" s="1"/>
  <c r="H40" i="10"/>
  <c r="H45" i="10" s="1"/>
  <c r="G40" i="10"/>
  <c r="F40" i="10"/>
  <c r="F45" i="10" s="1"/>
  <c r="E40" i="10"/>
  <c r="E159" i="10" s="1"/>
  <c r="D40" i="10"/>
  <c r="D45" i="10" s="1"/>
  <c r="C40" i="10"/>
  <c r="M36" i="10"/>
  <c r="L36" i="10"/>
  <c r="K36" i="10"/>
  <c r="J36" i="10"/>
  <c r="I36" i="10"/>
  <c r="H36" i="10"/>
  <c r="G36" i="10"/>
  <c r="F36" i="10"/>
  <c r="E36" i="10"/>
  <c r="C36" i="10" s="1"/>
  <c r="D36" i="10"/>
  <c r="M33" i="10"/>
  <c r="L33" i="10"/>
  <c r="K33" i="10"/>
  <c r="J33" i="10"/>
  <c r="I33" i="10"/>
  <c r="H33" i="10"/>
  <c r="G33" i="10"/>
  <c r="F33" i="10"/>
  <c r="F156" i="10" s="1"/>
  <c r="E33" i="10"/>
  <c r="D33" i="10"/>
  <c r="C33" i="10" s="1"/>
  <c r="M30" i="10"/>
  <c r="L30" i="10"/>
  <c r="K30" i="10"/>
  <c r="J30" i="10"/>
  <c r="I30" i="10"/>
  <c r="I155" i="10" s="1"/>
  <c r="H30" i="10"/>
  <c r="H155" i="10" s="1"/>
  <c r="G30" i="10"/>
  <c r="F30" i="10"/>
  <c r="E30" i="10"/>
  <c r="D30" i="10"/>
  <c r="C30" i="10"/>
  <c r="C29" i="10"/>
  <c r="M26" i="10"/>
  <c r="L26" i="10"/>
  <c r="K26" i="10"/>
  <c r="J26" i="10"/>
  <c r="I26" i="10"/>
  <c r="H26" i="10"/>
  <c r="G26" i="10"/>
  <c r="F26" i="10"/>
  <c r="E26" i="10"/>
  <c r="D26" i="10"/>
  <c r="C26" i="10"/>
  <c r="M21" i="10"/>
  <c r="M152" i="10" s="1"/>
  <c r="L21" i="10"/>
  <c r="L39" i="10" s="1"/>
  <c r="L51" i="10" s="1"/>
  <c r="L52" i="10" s="1"/>
  <c r="L57" i="10" s="1"/>
  <c r="K21" i="10"/>
  <c r="J21" i="10"/>
  <c r="J39" i="10" s="1"/>
  <c r="J51" i="10" s="1"/>
  <c r="I21" i="10"/>
  <c r="H21" i="10"/>
  <c r="H39" i="10" s="1"/>
  <c r="H51" i="10" s="1"/>
  <c r="G21" i="10"/>
  <c r="F21" i="10"/>
  <c r="F39" i="10" s="1"/>
  <c r="F51" i="10" s="1"/>
  <c r="E21" i="10"/>
  <c r="D21" i="10"/>
  <c r="D39" i="10" s="1"/>
  <c r="M18" i="10"/>
  <c r="I18" i="10"/>
  <c r="E18" i="10"/>
  <c r="M15" i="10"/>
  <c r="L15" i="10"/>
  <c r="K15" i="10"/>
  <c r="J15" i="10"/>
  <c r="I15" i="10"/>
  <c r="H15" i="10"/>
  <c r="G15" i="10"/>
  <c r="F15" i="10"/>
  <c r="E15" i="10"/>
  <c r="D15" i="10"/>
  <c r="C15" i="10" s="1"/>
  <c r="M12" i="10"/>
  <c r="L12" i="10"/>
  <c r="K12" i="10"/>
  <c r="K18" i="10" s="1"/>
  <c r="J12" i="10"/>
  <c r="I12" i="10"/>
  <c r="H12" i="10"/>
  <c r="G12" i="10"/>
  <c r="G18" i="10" s="1"/>
  <c r="F12" i="10"/>
  <c r="E12" i="10"/>
  <c r="D12" i="10"/>
  <c r="C12" i="10"/>
  <c r="M9" i="10"/>
  <c r="L9" i="10"/>
  <c r="L18" i="10" s="1"/>
  <c r="K9" i="10"/>
  <c r="J9" i="10"/>
  <c r="J18" i="10" s="1"/>
  <c r="I9" i="10"/>
  <c r="H9" i="10"/>
  <c r="H18" i="10" s="1"/>
  <c r="H52" i="10" s="1"/>
  <c r="H57" i="10" s="1"/>
  <c r="G9" i="10"/>
  <c r="F9" i="10"/>
  <c r="F18" i="10" s="1"/>
  <c r="E9" i="10"/>
  <c r="D9" i="10"/>
  <c r="C56" i="9"/>
  <c r="D55" i="9"/>
  <c r="E55" i="9" s="1"/>
  <c r="D54" i="9"/>
  <c r="D56" i="9" s="1"/>
  <c r="C52" i="9"/>
  <c r="D51" i="9"/>
  <c r="E51" i="9" s="1"/>
  <c r="D50" i="9"/>
  <c r="D47" i="9"/>
  <c r="E47" i="9" s="1"/>
  <c r="E46" i="9"/>
  <c r="D46" i="9"/>
  <c r="E45" i="9"/>
  <c r="D44" i="9"/>
  <c r="E44" i="9" s="1"/>
  <c r="D43" i="9"/>
  <c r="E43" i="9" s="1"/>
  <c r="E42" i="9" s="1"/>
  <c r="C42" i="9"/>
  <c r="C48" i="9" s="1"/>
  <c r="C40" i="9"/>
  <c r="D39" i="9"/>
  <c r="E39" i="9" s="1"/>
  <c r="D38" i="9"/>
  <c r="E38" i="9" s="1"/>
  <c r="D37" i="9"/>
  <c r="E37" i="9" s="1"/>
  <c r="D36" i="9"/>
  <c r="E36" i="9" s="1"/>
  <c r="D35" i="9"/>
  <c r="E35" i="9" s="1"/>
  <c r="D34" i="9"/>
  <c r="D31" i="9"/>
  <c r="E31" i="9" s="1"/>
  <c r="D30" i="9"/>
  <c r="E30" i="9" s="1"/>
  <c r="D29" i="9"/>
  <c r="C28" i="9"/>
  <c r="D27" i="9"/>
  <c r="E27" i="9" s="1"/>
  <c r="D26" i="9"/>
  <c r="E26" i="9" s="1"/>
  <c r="C25" i="9"/>
  <c r="C32" i="9" s="1"/>
  <c r="D24" i="9"/>
  <c r="E24" i="9" s="1"/>
  <c r="D23" i="9"/>
  <c r="E23" i="9" s="1"/>
  <c r="E22" i="9"/>
  <c r="D22" i="9"/>
  <c r="D21" i="9"/>
  <c r="E21" i="9" s="1"/>
  <c r="E20" i="9"/>
  <c r="D20" i="9"/>
  <c r="D19" i="9"/>
  <c r="E19" i="9" s="1"/>
  <c r="C17" i="9"/>
  <c r="C58" i="9" s="1"/>
  <c r="D16" i="9"/>
  <c r="E16" i="9" s="1"/>
  <c r="E17" i="9" s="1"/>
  <c r="C14" i="9"/>
  <c r="D13" i="9"/>
  <c r="E13" i="9" s="1"/>
  <c r="E12" i="9"/>
  <c r="D12" i="9"/>
  <c r="D11" i="9"/>
  <c r="E11" i="9" s="1"/>
  <c r="E10" i="9"/>
  <c r="D10" i="9"/>
  <c r="D14" i="9" s="1"/>
  <c r="G79" i="7"/>
  <c r="L122" i="10" s="1"/>
  <c r="L180" i="10" s="1"/>
  <c r="L182" i="10" s="1"/>
  <c r="L183" i="10" s="1"/>
  <c r="L192" i="10" s="1"/>
  <c r="F79" i="7"/>
  <c r="K122" i="10" s="1"/>
  <c r="K180" i="10" s="1"/>
  <c r="K182" i="10" s="1"/>
  <c r="K183" i="10" s="1"/>
  <c r="K192" i="10" s="1"/>
  <c r="E79" i="7"/>
  <c r="J122" i="10" s="1"/>
  <c r="J124" i="10" s="1"/>
  <c r="J125" i="10" s="1"/>
  <c r="J133" i="10" s="1"/>
  <c r="D79" i="7"/>
  <c r="I122" i="10" s="1"/>
  <c r="G74" i="7"/>
  <c r="G122" i="10" s="1"/>
  <c r="G180" i="10" s="1"/>
  <c r="G182" i="10" s="1"/>
  <c r="F74" i="7"/>
  <c r="F122" i="10" s="1"/>
  <c r="F180" i="10" s="1"/>
  <c r="F182" i="10" s="1"/>
  <c r="E74" i="7"/>
  <c r="E122" i="10" s="1"/>
  <c r="D74" i="7"/>
  <c r="F71" i="7"/>
  <c r="E71" i="7"/>
  <c r="D71" i="7"/>
  <c r="D84" i="7" s="1"/>
  <c r="A66" i="7"/>
  <c r="G63" i="7"/>
  <c r="F63" i="7"/>
  <c r="E63" i="7"/>
  <c r="G55" i="7"/>
  <c r="F55" i="7"/>
  <c r="E55" i="7"/>
  <c r="B49" i="7"/>
  <c r="G48" i="7"/>
  <c r="F48" i="7"/>
  <c r="E48" i="7"/>
  <c r="G44" i="7"/>
  <c r="F44" i="7"/>
  <c r="E44" i="7"/>
  <c r="G40" i="7"/>
  <c r="F40" i="7"/>
  <c r="E40" i="7"/>
  <c r="G30" i="7"/>
  <c r="G34" i="7" s="1"/>
  <c r="F30" i="7"/>
  <c r="F34" i="7" s="1"/>
  <c r="E30" i="7"/>
  <c r="E34" i="7" s="1"/>
  <c r="G24" i="7"/>
  <c r="F24" i="7"/>
  <c r="E24" i="7"/>
  <c r="G14" i="7"/>
  <c r="F14" i="7"/>
  <c r="E14" i="7"/>
  <c r="G11" i="7"/>
  <c r="F11" i="7"/>
  <c r="E11" i="7"/>
  <c r="G61" i="6"/>
  <c r="F61" i="6"/>
  <c r="D61" i="6"/>
  <c r="C61" i="6"/>
  <c r="H60" i="6"/>
  <c r="E60" i="6"/>
  <c r="H57" i="6"/>
  <c r="E57" i="6"/>
  <c r="G54" i="6"/>
  <c r="F54" i="6"/>
  <c r="D54" i="6"/>
  <c r="C54" i="6"/>
  <c r="H53" i="6"/>
  <c r="E53" i="6"/>
  <c r="H52" i="6"/>
  <c r="E52" i="6"/>
  <c r="G50" i="6"/>
  <c r="F50" i="6"/>
  <c r="H49" i="6"/>
  <c r="I49" i="6" s="1"/>
  <c r="C43" i="7" s="1"/>
  <c r="D43" i="7" s="1"/>
  <c r="H48" i="6"/>
  <c r="I48" i="6" s="1"/>
  <c r="C42" i="7" s="1"/>
  <c r="D42" i="7" s="1"/>
  <c r="H44" i="6"/>
  <c r="E44" i="6"/>
  <c r="H43" i="6"/>
  <c r="E43" i="6"/>
  <c r="H42" i="6"/>
  <c r="E42" i="6"/>
  <c r="I42" i="6" s="1"/>
  <c r="H41" i="6"/>
  <c r="E41" i="6"/>
  <c r="G40" i="6"/>
  <c r="F40" i="6"/>
  <c r="F46" i="6" s="1"/>
  <c r="D40" i="6"/>
  <c r="D46" i="6" s="1"/>
  <c r="C40" i="6"/>
  <c r="H37" i="6"/>
  <c r="E37" i="6"/>
  <c r="H36" i="6"/>
  <c r="E36" i="6"/>
  <c r="H35" i="6"/>
  <c r="E35" i="6"/>
  <c r="I35" i="6" s="1"/>
  <c r="C31" i="7" s="1"/>
  <c r="D31" i="7" s="1"/>
  <c r="G34" i="6"/>
  <c r="G38" i="6" s="1"/>
  <c r="F34" i="6"/>
  <c r="D34" i="6"/>
  <c r="D38" i="6" s="1"/>
  <c r="C34" i="6"/>
  <c r="H33" i="6"/>
  <c r="E33" i="6"/>
  <c r="H32" i="6"/>
  <c r="E32" i="6"/>
  <c r="H31" i="6"/>
  <c r="E31" i="6"/>
  <c r="H30" i="6"/>
  <c r="E30" i="6"/>
  <c r="H27" i="6"/>
  <c r="E27" i="6"/>
  <c r="H26" i="6"/>
  <c r="E26" i="6"/>
  <c r="H25" i="6"/>
  <c r="E25" i="6"/>
  <c r="G24" i="6"/>
  <c r="G28" i="6" s="1"/>
  <c r="F24" i="6"/>
  <c r="H24" i="6" s="1"/>
  <c r="D24" i="6"/>
  <c r="D28" i="6" s="1"/>
  <c r="C24" i="6"/>
  <c r="H20" i="6"/>
  <c r="I20" i="6" s="1"/>
  <c r="C21" i="7" s="1"/>
  <c r="D21" i="7" s="1"/>
  <c r="H19" i="6"/>
  <c r="E19" i="6"/>
  <c r="H18" i="6"/>
  <c r="E18" i="6"/>
  <c r="H17" i="6"/>
  <c r="E17" i="6"/>
  <c r="H16" i="6"/>
  <c r="E16" i="6"/>
  <c r="H15" i="6"/>
  <c r="E15" i="6"/>
  <c r="G13" i="6"/>
  <c r="F13" i="6"/>
  <c r="D13" i="6"/>
  <c r="C13" i="6"/>
  <c r="H12" i="6"/>
  <c r="E12" i="6"/>
  <c r="H9" i="6"/>
  <c r="E9" i="6"/>
  <c r="H8" i="6"/>
  <c r="E8" i="6"/>
  <c r="H7" i="6"/>
  <c r="E7" i="6"/>
  <c r="H6" i="6"/>
  <c r="I6" i="6" s="1"/>
  <c r="C7" i="7" s="1"/>
  <c r="D7" i="7" s="1"/>
  <c r="C71" i="7" l="1"/>
  <c r="C74" i="7"/>
  <c r="D122" i="10"/>
  <c r="C122" i="10" s="1"/>
  <c r="I25" i="6"/>
  <c r="I27" i="6"/>
  <c r="I43" i="6"/>
  <c r="C37" i="7" s="1"/>
  <c r="D37" i="7" s="1"/>
  <c r="I8" i="6"/>
  <c r="C9" i="7" s="1"/>
  <c r="D9" i="7" s="1"/>
  <c r="I12" i="6"/>
  <c r="C13" i="7" s="1"/>
  <c r="D13" i="7" s="1"/>
  <c r="H13" i="6"/>
  <c r="H61" i="6"/>
  <c r="D67" i="6"/>
  <c r="I57" i="6"/>
  <c r="C51" i="7" s="1"/>
  <c r="D51" i="7" s="1"/>
  <c r="E48" i="9"/>
  <c r="E14" i="9"/>
  <c r="D28" i="9"/>
  <c r="D42" i="9"/>
  <c r="D48" i="9" s="1"/>
  <c r="D52" i="9"/>
  <c r="E54" i="9"/>
  <c r="E56" i="9" s="1"/>
  <c r="E25" i="9"/>
  <c r="E32" i="9" s="1"/>
  <c r="E29" i="9"/>
  <c r="E28" i="9" s="1"/>
  <c r="D40" i="9"/>
  <c r="I33" i="6"/>
  <c r="C29" i="7" s="1"/>
  <c r="D29" i="7" s="1"/>
  <c r="I17" i="6"/>
  <c r="C18" i="7" s="1"/>
  <c r="D18" i="7" s="1"/>
  <c r="E61" i="6"/>
  <c r="I61" i="6" s="1"/>
  <c r="C55" i="7" s="1"/>
  <c r="D55" i="7" s="1"/>
  <c r="H58" i="6"/>
  <c r="H54" i="6"/>
  <c r="H50" i="6"/>
  <c r="I50" i="6" s="1"/>
  <c r="C44" i="7" s="1"/>
  <c r="D44" i="7" s="1"/>
  <c r="I37" i="6"/>
  <c r="C33" i="7" s="1"/>
  <c r="D33" i="7" s="1"/>
  <c r="I30" i="6"/>
  <c r="C26" i="7" s="1"/>
  <c r="D26" i="7" s="1"/>
  <c r="I7" i="6"/>
  <c r="C8" i="7" s="1"/>
  <c r="D8" i="7" s="1"/>
  <c r="C47" i="11"/>
  <c r="E47" i="11" s="1"/>
  <c r="C53" i="11"/>
  <c r="E53" i="11" s="1"/>
  <c r="C42" i="11"/>
  <c r="E42" i="11" s="1"/>
  <c r="C46" i="11"/>
  <c r="E46" i="11" s="1"/>
  <c r="C50" i="11"/>
  <c r="E50" i="11" s="1"/>
  <c r="C54" i="11"/>
  <c r="E54" i="11" s="1"/>
  <c r="C51" i="11"/>
  <c r="E51" i="11" s="1"/>
  <c r="G120" i="10"/>
  <c r="C123" i="10"/>
  <c r="C177" i="10"/>
  <c r="C119" i="10"/>
  <c r="F124" i="10"/>
  <c r="F125" i="10" s="1"/>
  <c r="F133" i="10" s="1"/>
  <c r="F183" i="10"/>
  <c r="F192" i="10" s="1"/>
  <c r="B8" i="11"/>
  <c r="L14" i="11"/>
  <c r="F15" i="11"/>
  <c r="E61" i="11" s="1"/>
  <c r="E63" i="11" s="1"/>
  <c r="D15" i="11"/>
  <c r="C61" i="11" s="1"/>
  <c r="C63" i="11" s="1"/>
  <c r="D50" i="7"/>
  <c r="I60" i="6"/>
  <c r="C54" i="7" s="1"/>
  <c r="D54" i="7" s="1"/>
  <c r="E58" i="6"/>
  <c r="E24" i="6"/>
  <c r="I24" i="6" s="1"/>
  <c r="C23" i="7" s="1"/>
  <c r="D23" i="7" s="1"/>
  <c r="I36" i="6"/>
  <c r="C32" i="7" s="1"/>
  <c r="D32" i="7" s="1"/>
  <c r="I26" i="6"/>
  <c r="I16" i="6"/>
  <c r="C17" i="7" s="1"/>
  <c r="D17" i="7" s="1"/>
  <c r="I52" i="6"/>
  <c r="C46" i="7" s="1"/>
  <c r="D46" i="7" s="1"/>
  <c r="I32" i="6"/>
  <c r="C28" i="7" s="1"/>
  <c r="D28" i="7" s="1"/>
  <c r="I9" i="6"/>
  <c r="C10" i="7" s="1"/>
  <c r="D10" i="7" s="1"/>
  <c r="I31" i="6"/>
  <c r="C27" i="7" s="1"/>
  <c r="D27" i="7" s="1"/>
  <c r="H40" i="6"/>
  <c r="H34" i="6"/>
  <c r="E54" i="6"/>
  <c r="I53" i="6"/>
  <c r="C47" i="7" s="1"/>
  <c r="D47" i="7" s="1"/>
  <c r="E40" i="6"/>
  <c r="I40" i="6" s="1"/>
  <c r="C36" i="7" s="1"/>
  <c r="D36" i="7" s="1"/>
  <c r="I41" i="6"/>
  <c r="E34" i="6"/>
  <c r="E13" i="6"/>
  <c r="I13" i="6" s="1"/>
  <c r="C14" i="7" s="1"/>
  <c r="D14" i="7" s="1"/>
  <c r="H10" i="6"/>
  <c r="D62" i="6"/>
  <c r="I15" i="6"/>
  <c r="C16" i="7" s="1"/>
  <c r="D16" i="7" s="1"/>
  <c r="B11" i="11"/>
  <c r="G124" i="10"/>
  <c r="G125" i="10" s="1"/>
  <c r="G133" i="10" s="1"/>
  <c r="C176" i="10"/>
  <c r="C181" i="10"/>
  <c r="C10" i="11"/>
  <c r="C14" i="11"/>
  <c r="G14" i="11"/>
  <c r="G15" i="11" s="1"/>
  <c r="K14" i="11"/>
  <c r="K15" i="11" s="1"/>
  <c r="K124" i="10"/>
  <c r="K125" i="10" s="1"/>
  <c r="K133" i="10" s="1"/>
  <c r="H14" i="11"/>
  <c r="H15" i="11" s="1"/>
  <c r="C118" i="10"/>
  <c r="H124" i="10"/>
  <c r="H125" i="10" s="1"/>
  <c r="H133" i="10" s="1"/>
  <c r="E178" i="10"/>
  <c r="C178" i="10" s="1"/>
  <c r="E14" i="11"/>
  <c r="E15" i="11" s="1"/>
  <c r="I14" i="11"/>
  <c r="I15" i="11" s="1"/>
  <c r="B12" i="11"/>
  <c r="E84" i="7"/>
  <c r="E87" i="7" s="1"/>
  <c r="G56" i="7"/>
  <c r="G61" i="7" s="1"/>
  <c r="F56" i="7"/>
  <c r="F61" i="7" s="1"/>
  <c r="I19" i="6"/>
  <c r="C20" i="7" s="1"/>
  <c r="D20" i="7" s="1"/>
  <c r="I18" i="6"/>
  <c r="C19" i="7" s="1"/>
  <c r="D19" i="7" s="1"/>
  <c r="E93" i="12"/>
  <c r="I93" i="12"/>
  <c r="I88" i="12"/>
  <c r="C93" i="12"/>
  <c r="C96" i="12" s="1"/>
  <c r="C88" i="12"/>
  <c r="G93" i="12"/>
  <c r="G96" i="12" s="1"/>
  <c r="G88" i="12"/>
  <c r="K33" i="12"/>
  <c r="C129" i="12"/>
  <c r="C131" i="12" s="1"/>
  <c r="C133" i="12" s="1"/>
  <c r="C117" i="12"/>
  <c r="C128" i="12" s="1"/>
  <c r="G129" i="12"/>
  <c r="G117" i="12"/>
  <c r="G128" i="12" s="1"/>
  <c r="K129" i="12"/>
  <c r="K131" i="12" s="1"/>
  <c r="K133" i="12" s="1"/>
  <c r="K117" i="12"/>
  <c r="K128" i="12" s="1"/>
  <c r="F33" i="12"/>
  <c r="J33" i="12"/>
  <c r="F86" i="12"/>
  <c r="F87" i="12" s="1"/>
  <c r="F94" i="12" s="1"/>
  <c r="J86" i="12"/>
  <c r="J87" i="12" s="1"/>
  <c r="J94" i="12" s="1"/>
  <c r="I117" i="12"/>
  <c r="E119" i="12"/>
  <c r="E127" i="12" s="1"/>
  <c r="E60" i="12"/>
  <c r="E87" i="12" s="1"/>
  <c r="E94" i="12" s="1"/>
  <c r="I60" i="12"/>
  <c r="I87" i="12" s="1"/>
  <c r="I94" i="12" s="1"/>
  <c r="I119" i="12"/>
  <c r="I127" i="12" s="1"/>
  <c r="D129" i="12"/>
  <c r="D131" i="12" s="1"/>
  <c r="D133" i="12" s="1"/>
  <c r="L129" i="12"/>
  <c r="F130" i="12"/>
  <c r="L130" i="12"/>
  <c r="D22" i="12"/>
  <c r="D33" i="12" s="1"/>
  <c r="H22" i="12"/>
  <c r="L22" i="12"/>
  <c r="L33" i="12" s="1"/>
  <c r="H33" i="12"/>
  <c r="F127" i="12"/>
  <c r="C98" i="12"/>
  <c r="D97" i="12" s="1"/>
  <c r="F129" i="12"/>
  <c r="F131" i="12" s="1"/>
  <c r="F133" i="12" s="1"/>
  <c r="F117" i="12"/>
  <c r="J129" i="12"/>
  <c r="J131" i="12" s="1"/>
  <c r="J133" i="12" s="1"/>
  <c r="J117" i="12"/>
  <c r="J128" i="12" s="1"/>
  <c r="E129" i="12"/>
  <c r="E131" i="12" s="1"/>
  <c r="E133" i="12" s="1"/>
  <c r="E117" i="12"/>
  <c r="G130" i="12"/>
  <c r="D60" i="12"/>
  <c r="D87" i="12" s="1"/>
  <c r="D94" i="12" s="1"/>
  <c r="H60" i="12"/>
  <c r="H87" i="12" s="1"/>
  <c r="H94" i="12" s="1"/>
  <c r="L60" i="12"/>
  <c r="L87" i="12" s="1"/>
  <c r="L94" i="12" s="1"/>
  <c r="D117" i="12"/>
  <c r="D128" i="12" s="1"/>
  <c r="H117" i="12"/>
  <c r="H128" i="12" s="1"/>
  <c r="L117" i="12"/>
  <c r="L128" i="12" s="1"/>
  <c r="J15" i="11"/>
  <c r="B17" i="11"/>
  <c r="E25" i="11"/>
  <c r="E56" i="11" s="1"/>
  <c r="B66" i="11" s="1"/>
  <c r="B68" i="11" s="1"/>
  <c r="B13" i="11"/>
  <c r="J52" i="10"/>
  <c r="J57" i="10" s="1"/>
  <c r="D51" i="10"/>
  <c r="E39" i="10"/>
  <c r="I39" i="10"/>
  <c r="I51" i="10" s="1"/>
  <c r="I149" i="10"/>
  <c r="K147" i="10"/>
  <c r="E148" i="10"/>
  <c r="C71" i="10"/>
  <c r="E158" i="10"/>
  <c r="E107" i="10"/>
  <c r="M107" i="10"/>
  <c r="D156" i="10"/>
  <c r="C156" i="10" s="1"/>
  <c r="C89" i="10"/>
  <c r="H156" i="10"/>
  <c r="L156" i="10"/>
  <c r="F52" i="10"/>
  <c r="F57" i="10" s="1"/>
  <c r="I52" i="10"/>
  <c r="I57" i="10" s="1"/>
  <c r="F146" i="10"/>
  <c r="J146" i="10"/>
  <c r="D147" i="10"/>
  <c r="C68" i="10"/>
  <c r="L147" i="10"/>
  <c r="L74" i="10"/>
  <c r="H74" i="10"/>
  <c r="F158" i="10"/>
  <c r="J152" i="10"/>
  <c r="J95" i="10"/>
  <c r="K153" i="10"/>
  <c r="K95" i="10"/>
  <c r="G155" i="10"/>
  <c r="K155" i="10"/>
  <c r="I107" i="10"/>
  <c r="I165" i="10" s="1"/>
  <c r="D161" i="10"/>
  <c r="C112" i="10"/>
  <c r="E124" i="10"/>
  <c r="E125" i="10" s="1"/>
  <c r="E133" i="10" s="1"/>
  <c r="E180" i="10"/>
  <c r="E182" i="10" s="1"/>
  <c r="I124" i="10"/>
  <c r="I125" i="10" s="1"/>
  <c r="I133" i="10" s="1"/>
  <c r="I180" i="10"/>
  <c r="I182" i="10" s="1"/>
  <c r="I183" i="10" s="1"/>
  <c r="M124" i="10"/>
  <c r="M125" i="10" s="1"/>
  <c r="M133" i="10" s="1"/>
  <c r="M180" i="10"/>
  <c r="M182" i="10" s="1"/>
  <c r="M183" i="10" s="1"/>
  <c r="F152" i="10"/>
  <c r="C9" i="10"/>
  <c r="G39" i="10"/>
  <c r="G51" i="10" s="1"/>
  <c r="G52" i="10" s="1"/>
  <c r="G57" i="10" s="1"/>
  <c r="K39" i="10"/>
  <c r="K51" i="10" s="1"/>
  <c r="K52" i="10" s="1"/>
  <c r="K57" i="10" s="1"/>
  <c r="G146" i="10"/>
  <c r="G74" i="10"/>
  <c r="K146" i="10"/>
  <c r="K74" i="10"/>
  <c r="M74" i="10"/>
  <c r="G95" i="10"/>
  <c r="G159" i="10"/>
  <c r="C159" i="10" s="1"/>
  <c r="G101" i="10"/>
  <c r="G161" i="10" s="1"/>
  <c r="K159" i="10"/>
  <c r="K101" i="10"/>
  <c r="K161" i="10" s="1"/>
  <c r="G147" i="10"/>
  <c r="D18" i="10"/>
  <c r="M39" i="10"/>
  <c r="M51" i="10" s="1"/>
  <c r="M52" i="10" s="1"/>
  <c r="M57" i="10" s="1"/>
  <c r="F74" i="10"/>
  <c r="I152" i="10"/>
  <c r="F153" i="10"/>
  <c r="F155" i="10"/>
  <c r="J155" i="10"/>
  <c r="G156" i="10"/>
  <c r="K156" i="10"/>
  <c r="E157" i="10"/>
  <c r="I157" i="10"/>
  <c r="M157" i="10"/>
  <c r="F159" i="10"/>
  <c r="F101" i="10"/>
  <c r="F161" i="10" s="1"/>
  <c r="J159" i="10"/>
  <c r="J101" i="10"/>
  <c r="J161" i="10" s="1"/>
  <c r="H101" i="10"/>
  <c r="H161" i="10" s="1"/>
  <c r="M161" i="10"/>
  <c r="I163" i="10"/>
  <c r="D180" i="10"/>
  <c r="L124" i="10"/>
  <c r="L125" i="10" s="1"/>
  <c r="L133" i="10" s="1"/>
  <c r="C132" i="10"/>
  <c r="E152" i="10"/>
  <c r="D163" i="10"/>
  <c r="J180" i="10"/>
  <c r="J182" i="10" s="1"/>
  <c r="J183" i="10" s="1"/>
  <c r="J192" i="10" s="1"/>
  <c r="G183" i="10"/>
  <c r="G192" i="10" s="1"/>
  <c r="C21" i="10"/>
  <c r="D146" i="10"/>
  <c r="H146" i="10"/>
  <c r="L146" i="10"/>
  <c r="D74" i="10"/>
  <c r="C77" i="10"/>
  <c r="G152" i="10"/>
  <c r="K152" i="10"/>
  <c r="D153" i="10"/>
  <c r="H153" i="10"/>
  <c r="L153" i="10"/>
  <c r="G157" i="10"/>
  <c r="G163" i="10"/>
  <c r="K163" i="10"/>
  <c r="D120" i="10"/>
  <c r="C117" i="10"/>
  <c r="D124" i="10"/>
  <c r="M159" i="10"/>
  <c r="C168" i="10"/>
  <c r="E45" i="10"/>
  <c r="C45" i="10" s="1"/>
  <c r="E146" i="10"/>
  <c r="M146" i="10"/>
  <c r="J147" i="10"/>
  <c r="G148" i="10"/>
  <c r="E74" i="10"/>
  <c r="J74" i="10"/>
  <c r="E155" i="10"/>
  <c r="C155" i="10" s="1"/>
  <c r="M155" i="10"/>
  <c r="J156" i="10"/>
  <c r="D157" i="10"/>
  <c r="C157" i="10" s="1"/>
  <c r="C92" i="10"/>
  <c r="H157" i="10"/>
  <c r="L157" i="10"/>
  <c r="I159" i="10"/>
  <c r="L161" i="10"/>
  <c r="D170" i="10"/>
  <c r="L170" i="10"/>
  <c r="C160" i="10"/>
  <c r="E189" i="10"/>
  <c r="E190" i="10" s="1"/>
  <c r="I189" i="10"/>
  <c r="I190" i="10" s="1"/>
  <c r="M189" i="10"/>
  <c r="M190" i="10" s="1"/>
  <c r="E147" i="10"/>
  <c r="I147" i="10"/>
  <c r="M147" i="10"/>
  <c r="F148" i="10"/>
  <c r="C148" i="10" s="1"/>
  <c r="J148" i="10"/>
  <c r="D152" i="10"/>
  <c r="H152" i="10"/>
  <c r="L152" i="10"/>
  <c r="E153" i="10"/>
  <c r="I153" i="10"/>
  <c r="M153" i="10"/>
  <c r="D95" i="10"/>
  <c r="H95" i="10"/>
  <c r="L95" i="10"/>
  <c r="F163" i="10"/>
  <c r="J163" i="10"/>
  <c r="E170" i="10"/>
  <c r="I170" i="10"/>
  <c r="M170" i="10"/>
  <c r="C167" i="10"/>
  <c r="C186" i="10"/>
  <c r="D189" i="10"/>
  <c r="C131" i="10"/>
  <c r="C175" i="10"/>
  <c r="D25" i="9"/>
  <c r="D32" i="9" s="1"/>
  <c r="D17" i="9"/>
  <c r="D58" i="9" s="1"/>
  <c r="E50" i="9"/>
  <c r="E52" i="9" s="1"/>
  <c r="C57" i="9"/>
  <c r="E34" i="9"/>
  <c r="E40" i="9" s="1"/>
  <c r="F84" i="7"/>
  <c r="D87" i="7"/>
  <c r="E56" i="7"/>
  <c r="F28" i="6"/>
  <c r="C46" i="6"/>
  <c r="E46" i="6" s="1"/>
  <c r="G46" i="6"/>
  <c r="H46" i="6" s="1"/>
  <c r="C38" i="6"/>
  <c r="E38" i="6" s="1"/>
  <c r="C67" i="6"/>
  <c r="F38" i="6"/>
  <c r="H38" i="6" s="1"/>
  <c r="F67" i="6"/>
  <c r="E10" i="6"/>
  <c r="C28" i="6"/>
  <c r="G67" i="6"/>
  <c r="I44" i="6"/>
  <c r="C38" i="7" s="1"/>
  <c r="D38" i="7" s="1"/>
  <c r="D16" i="11" l="1"/>
  <c r="E67" i="6"/>
  <c r="I54" i="6"/>
  <c r="C48" i="7" s="1"/>
  <c r="D48" i="7" s="1"/>
  <c r="E57" i="9"/>
  <c r="D57" i="9"/>
  <c r="L53" i="6"/>
  <c r="E64" i="6"/>
  <c r="I58" i="6"/>
  <c r="C52" i="7" s="1"/>
  <c r="D52" i="7" s="1"/>
  <c r="I34" i="6"/>
  <c r="C30" i="7" s="1"/>
  <c r="D30" i="7" s="1"/>
  <c r="F16" i="11"/>
  <c r="C56" i="11"/>
  <c r="J61" i="11"/>
  <c r="K61" i="11" s="1"/>
  <c r="K16" i="11"/>
  <c r="G61" i="11"/>
  <c r="G63" i="11" s="1"/>
  <c r="H16" i="11"/>
  <c r="B14" i="11"/>
  <c r="E183" i="10"/>
  <c r="E192" i="10" s="1"/>
  <c r="E28" i="6"/>
  <c r="L61" i="6" s="1"/>
  <c r="E65" i="6"/>
  <c r="H28" i="6"/>
  <c r="H65" i="6"/>
  <c r="C85" i="6" s="1"/>
  <c r="C99" i="6" s="1"/>
  <c r="F62" i="6"/>
  <c r="L37" i="6"/>
  <c r="L44" i="6"/>
  <c r="D61" i="11"/>
  <c r="D63" i="11" s="1"/>
  <c r="E16" i="11"/>
  <c r="G16" i="11"/>
  <c r="F61" i="11"/>
  <c r="F63" i="11" s="1"/>
  <c r="I16" i="11"/>
  <c r="H61" i="11"/>
  <c r="H63" i="11" s="1"/>
  <c r="C15" i="11"/>
  <c r="D93" i="12"/>
  <c r="D96" i="12" s="1"/>
  <c r="D88" i="12"/>
  <c r="L93" i="12"/>
  <c r="L96" i="12" s="1"/>
  <c r="L88" i="12"/>
  <c r="D98" i="12"/>
  <c r="E97" i="12" s="1"/>
  <c r="I96" i="12"/>
  <c r="H93" i="12"/>
  <c r="H96" i="12" s="1"/>
  <c r="H88" i="12"/>
  <c r="I128" i="12"/>
  <c r="J93" i="12"/>
  <c r="J96" i="12" s="1"/>
  <c r="J88" i="12"/>
  <c r="E88" i="12"/>
  <c r="E128" i="12"/>
  <c r="F128" i="12"/>
  <c r="L131" i="12"/>
  <c r="L133" i="12" s="1"/>
  <c r="I129" i="12"/>
  <c r="I131" i="12" s="1"/>
  <c r="I133" i="12" s="1"/>
  <c r="F93" i="12"/>
  <c r="F96" i="12" s="1"/>
  <c r="F88" i="12"/>
  <c r="G131" i="12"/>
  <c r="G133" i="12" s="1"/>
  <c r="K93" i="12"/>
  <c r="K96" i="12" s="1"/>
  <c r="K88" i="12"/>
  <c r="E96" i="12"/>
  <c r="C68" i="11"/>
  <c r="J16" i="11"/>
  <c r="I61" i="11"/>
  <c r="I63" i="11" s="1"/>
  <c r="D158" i="10"/>
  <c r="D107" i="10"/>
  <c r="C95" i="10"/>
  <c r="J149" i="10"/>
  <c r="G158" i="10"/>
  <c r="G107" i="10"/>
  <c r="G165" i="10" s="1"/>
  <c r="G149" i="10"/>
  <c r="K107" i="10"/>
  <c r="K165" i="10" s="1"/>
  <c r="K158" i="10"/>
  <c r="F107" i="10"/>
  <c r="F165" i="10" s="1"/>
  <c r="D190" i="10"/>
  <c r="C190" i="10" s="1"/>
  <c r="C189" i="10"/>
  <c r="L158" i="10"/>
  <c r="L107" i="10"/>
  <c r="L165" i="10" s="1"/>
  <c r="C152" i="10"/>
  <c r="C170" i="10"/>
  <c r="E161" i="10"/>
  <c r="C153" i="10"/>
  <c r="D149" i="10"/>
  <c r="C74" i="10"/>
  <c r="D108" i="10"/>
  <c r="C180" i="10"/>
  <c r="D182" i="10"/>
  <c r="K149" i="10"/>
  <c r="K108" i="10"/>
  <c r="C101" i="10"/>
  <c r="J158" i="10"/>
  <c r="J107" i="10"/>
  <c r="J165" i="10" s="1"/>
  <c r="H149" i="10"/>
  <c r="C147" i="10"/>
  <c r="M158" i="10"/>
  <c r="H107" i="10"/>
  <c r="H165" i="10" s="1"/>
  <c r="H158" i="10"/>
  <c r="D125" i="10"/>
  <c r="C120" i="10"/>
  <c r="F149" i="10"/>
  <c r="M192" i="10"/>
  <c r="C161" i="10"/>
  <c r="L149" i="10"/>
  <c r="E51" i="10"/>
  <c r="E52" i="10" s="1"/>
  <c r="E57" i="10" s="1"/>
  <c r="E149" i="10"/>
  <c r="E108" i="10"/>
  <c r="C124" i="10"/>
  <c r="C146" i="10"/>
  <c r="C163" i="10"/>
  <c r="C18" i="10"/>
  <c r="D52" i="10"/>
  <c r="M149" i="10"/>
  <c r="M108" i="10"/>
  <c r="I192" i="10"/>
  <c r="I158" i="10"/>
  <c r="M165" i="10"/>
  <c r="I108" i="10"/>
  <c r="C39" i="10"/>
  <c r="E58" i="9"/>
  <c r="G84" i="7"/>
  <c r="G87" i="7" s="1"/>
  <c r="F87" i="7"/>
  <c r="E61" i="7"/>
  <c r="I46" i="6"/>
  <c r="C40" i="7" s="1"/>
  <c r="D40" i="7" s="1"/>
  <c r="G62" i="6"/>
  <c r="C62" i="6"/>
  <c r="E62" i="6" s="1"/>
  <c r="L6" i="6" s="1"/>
  <c r="I10" i="6"/>
  <c r="C11" i="7" s="1"/>
  <c r="D11" i="7" s="1"/>
  <c r="H67" i="6"/>
  <c r="I67" i="6" s="1"/>
  <c r="F58" i="9" s="1"/>
  <c r="I38" i="6"/>
  <c r="C34" i="7" s="1"/>
  <c r="D34" i="7" s="1"/>
  <c r="L52" i="6" l="1"/>
  <c r="H64" i="6"/>
  <c r="C82" i="6" s="1"/>
  <c r="C87" i="6" s="1"/>
  <c r="L28" i="6"/>
  <c r="J63" i="11"/>
  <c r="I28" i="6"/>
  <c r="C24" i="7" s="1"/>
  <c r="D24" i="7" s="1"/>
  <c r="C84" i="6"/>
  <c r="I65" i="6"/>
  <c r="C83" i="6" s="1"/>
  <c r="C81" i="6"/>
  <c r="H62" i="6"/>
  <c r="C72" i="6" s="1"/>
  <c r="C62" i="7"/>
  <c r="D62" i="7" s="1"/>
  <c r="G58" i="9"/>
  <c r="C16" i="11"/>
  <c r="B61" i="11"/>
  <c r="B63" i="11" s="1"/>
  <c r="E98" i="12"/>
  <c r="F97" i="12" s="1"/>
  <c r="F98" i="12" s="1"/>
  <c r="G97" i="12" s="1"/>
  <c r="G98" i="12" s="1"/>
  <c r="H97" i="12" s="1"/>
  <c r="H98" i="12" s="1"/>
  <c r="I97" i="12" s="1"/>
  <c r="I98" i="12" s="1"/>
  <c r="J97" i="12" s="1"/>
  <c r="J98" i="12" s="1"/>
  <c r="K97" i="12" s="1"/>
  <c r="K98" i="12" s="1"/>
  <c r="L97" i="12" s="1"/>
  <c r="L98" i="12" s="1"/>
  <c r="C69" i="11"/>
  <c r="D68" i="11"/>
  <c r="B69" i="11"/>
  <c r="D57" i="10"/>
  <c r="C52" i="10"/>
  <c r="E165" i="10"/>
  <c r="C51" i="10"/>
  <c r="H108" i="10"/>
  <c r="K113" i="10"/>
  <c r="K166" i="10"/>
  <c r="C108" i="10"/>
  <c r="D113" i="10"/>
  <c r="D166" i="10"/>
  <c r="E166" i="10"/>
  <c r="E113" i="10"/>
  <c r="L108" i="10"/>
  <c r="D133" i="10"/>
  <c r="C133" i="10" s="1"/>
  <c r="C125" i="10"/>
  <c r="D165" i="10"/>
  <c r="C165" i="10" s="1"/>
  <c r="C107" i="10"/>
  <c r="I166" i="10"/>
  <c r="I113" i="10"/>
  <c r="M166" i="10"/>
  <c r="M113" i="10"/>
  <c r="F108" i="10"/>
  <c r="C182" i="10"/>
  <c r="D183" i="10"/>
  <c r="C149" i="10"/>
  <c r="G108" i="10"/>
  <c r="J108" i="10"/>
  <c r="C158" i="10"/>
  <c r="C98" i="6" l="1"/>
  <c r="C97" i="6" s="1"/>
  <c r="I64" i="6"/>
  <c r="C80" i="6" s="1"/>
  <c r="C91" i="6"/>
  <c r="D91" i="6" s="1"/>
  <c r="C90" i="6"/>
  <c r="D90" i="6" s="1"/>
  <c r="C76" i="6"/>
  <c r="I62" i="6"/>
  <c r="C71" i="6" s="1"/>
  <c r="C86" i="6"/>
  <c r="C88" i="6" s="1"/>
  <c r="E68" i="11"/>
  <c r="D69" i="11"/>
  <c r="E136" i="10"/>
  <c r="E171" i="10"/>
  <c r="E195" i="10" s="1"/>
  <c r="K171" i="10"/>
  <c r="K195" i="10" s="1"/>
  <c r="K136" i="10"/>
  <c r="D192" i="10"/>
  <c r="C192" i="10" s="1"/>
  <c r="C183" i="10"/>
  <c r="J166" i="10"/>
  <c r="J113" i="10"/>
  <c r="I171" i="10"/>
  <c r="I195" i="10" s="1"/>
  <c r="I136" i="10"/>
  <c r="G166" i="10"/>
  <c r="G113" i="10"/>
  <c r="F166" i="10"/>
  <c r="C166" i="10" s="1"/>
  <c r="F113" i="10"/>
  <c r="M136" i="10"/>
  <c r="M171" i="10"/>
  <c r="M195" i="10" s="1"/>
  <c r="L166" i="10"/>
  <c r="L113" i="10"/>
  <c r="D136" i="10"/>
  <c r="D171" i="10"/>
  <c r="H166" i="10"/>
  <c r="H113" i="10"/>
  <c r="C57" i="10"/>
  <c r="D59" i="10"/>
  <c r="E58" i="10" s="1"/>
  <c r="E59" i="10" s="1"/>
  <c r="F58" i="10" s="1"/>
  <c r="F59" i="10" s="1"/>
  <c r="G58" i="10" s="1"/>
  <c r="G59" i="10" s="1"/>
  <c r="H58" i="10" s="1"/>
  <c r="H59" i="10" s="1"/>
  <c r="I58" i="10" s="1"/>
  <c r="I59" i="10" s="1"/>
  <c r="J58" i="10" s="1"/>
  <c r="J59" i="10" s="1"/>
  <c r="K58" i="10" s="1"/>
  <c r="K59" i="10" s="1"/>
  <c r="L58" i="10" s="1"/>
  <c r="L59" i="10" s="1"/>
  <c r="M58" i="10" s="1"/>
  <c r="M59" i="10" s="1"/>
  <c r="C96" i="6" l="1"/>
  <c r="C92" i="6"/>
  <c r="C77" i="6" s="1"/>
  <c r="C95" i="6"/>
  <c r="C56" i="7"/>
  <c r="D56" i="7" s="1"/>
  <c r="F57" i="9"/>
  <c r="G57" i="9" s="1"/>
  <c r="C73" i="6"/>
  <c r="C61" i="7"/>
  <c r="D61" i="7" s="1"/>
  <c r="F68" i="11"/>
  <c r="E69" i="11"/>
  <c r="H171" i="10"/>
  <c r="H195" i="10" s="1"/>
  <c r="H136" i="10"/>
  <c r="L136" i="10"/>
  <c r="L171" i="10"/>
  <c r="L195" i="10" s="1"/>
  <c r="D138" i="10"/>
  <c r="E137" i="10" s="1"/>
  <c r="E138" i="10" s="1"/>
  <c r="F137" i="10" s="1"/>
  <c r="F171" i="10"/>
  <c r="F195" i="10" s="1"/>
  <c r="F136" i="10"/>
  <c r="C113" i="10"/>
  <c r="D195" i="10"/>
  <c r="G171" i="10"/>
  <c r="G195" i="10" s="1"/>
  <c r="G136" i="10"/>
  <c r="J171" i="10"/>
  <c r="J195" i="10" s="1"/>
  <c r="J136" i="10"/>
  <c r="C94" i="6" l="1"/>
  <c r="C100" i="6" s="1"/>
  <c r="C75" i="6"/>
  <c r="C74" i="6" s="1"/>
  <c r="C63" i="7" s="1"/>
  <c r="D63" i="7" s="1"/>
  <c r="C136" i="10"/>
  <c r="F69" i="11"/>
  <c r="G68" i="11"/>
  <c r="C171" i="10"/>
  <c r="C195" i="10"/>
  <c r="F138" i="10"/>
  <c r="G137" i="10" s="1"/>
  <c r="G138" i="10" s="1"/>
  <c r="H137" i="10" s="1"/>
  <c r="H138" i="10" s="1"/>
  <c r="I137" i="10" s="1"/>
  <c r="I138" i="10" s="1"/>
  <c r="J137" i="10" s="1"/>
  <c r="J138" i="10" s="1"/>
  <c r="K137" i="10" s="1"/>
  <c r="K138" i="10" s="1"/>
  <c r="L137" i="10" s="1"/>
  <c r="L138" i="10" s="1"/>
  <c r="M137" i="10" s="1"/>
  <c r="M138" i="10" s="1"/>
  <c r="C66" i="7" l="1"/>
  <c r="D66" i="7" s="1"/>
  <c r="C104" i="6"/>
  <c r="G69" i="11"/>
  <c r="H68" i="11"/>
  <c r="I68" i="11" l="1"/>
  <c r="H69" i="11"/>
  <c r="I69" i="11" l="1"/>
  <c r="J68" i="11"/>
  <c r="J69" i="11" l="1"/>
  <c r="K68" i="11"/>
  <c r="K69" i="11" l="1"/>
  <c r="B72" i="11"/>
  <c r="B73" i="11" l="1"/>
  <c r="C72" i="11"/>
  <c r="C73" i="11" l="1"/>
  <c r="D72" i="11"/>
  <c r="E72" i="11" l="1"/>
  <c r="D73" i="11"/>
  <c r="F72" i="11" l="1"/>
  <c r="E73" i="11"/>
  <c r="F73" i="11" l="1"/>
  <c r="G72" i="11"/>
  <c r="G73" i="11" l="1"/>
  <c r="H72" i="11"/>
  <c r="I72" i="11" l="1"/>
  <c r="H73" i="11"/>
  <c r="I73" i="11" l="1"/>
  <c r="J72" i="11"/>
  <c r="J73" i="11" l="1"/>
  <c r="K72" i="11"/>
  <c r="K73" i="11" l="1"/>
  <c r="B76" i="11"/>
  <c r="B77" i="11" l="1"/>
  <c r="C76" i="11"/>
  <c r="C77" i="11" l="1"/>
  <c r="D76" i="11"/>
  <c r="E76" i="11" l="1"/>
  <c r="D77" i="11"/>
  <c r="F76" i="11" l="1"/>
  <c r="E77" i="11"/>
  <c r="F77" i="11" l="1"/>
  <c r="G76" i="11"/>
  <c r="G77" i="11" l="1"/>
  <c r="H76" i="11"/>
  <c r="I76" i="11" l="1"/>
  <c r="H77" i="11"/>
  <c r="I77" i="11" l="1"/>
  <c r="J76" i="11"/>
  <c r="J77" i="11" l="1"/>
  <c r="K76" i="11"/>
  <c r="K77" i="11" l="1"/>
  <c r="B80" i="11"/>
  <c r="B81" i="11" l="1"/>
  <c r="C80" i="11"/>
  <c r="C81" i="11" l="1"/>
  <c r="D80" i="11"/>
  <c r="E80" i="11" l="1"/>
  <c r="D81" i="11"/>
  <c r="F80" i="11" l="1"/>
  <c r="E81" i="11"/>
  <c r="F81" i="11" l="1"/>
  <c r="G80" i="11"/>
  <c r="G81" i="11" l="1"/>
  <c r="H80" i="11"/>
  <c r="I80" i="11" l="1"/>
  <c r="H81" i="11"/>
  <c r="J80" i="11" l="1"/>
  <c r="I81" i="11"/>
  <c r="J81" i="11" l="1"/>
  <c r="K80" i="11"/>
  <c r="K81" i="11" s="1"/>
  <c r="K62" i="11" s="1"/>
  <c r="L9" i="11" l="1"/>
  <c r="K63" i="11"/>
  <c r="B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37" i="8" s="1"/>
  <c r="F18" i="5"/>
  <c r="F17" i="5"/>
  <c r="F16" i="5"/>
  <c r="F15" i="5"/>
  <c r="F11" i="5"/>
  <c r="F10" i="5"/>
  <c r="F12" i="5"/>
  <c r="N97" i="4"/>
  <c r="M97" i="4"/>
  <c r="L97" i="4"/>
  <c r="K97" i="4"/>
  <c r="J97" i="4"/>
  <c r="I97" i="4"/>
  <c r="H97" i="4"/>
  <c r="G97" i="4"/>
  <c r="F97" i="4"/>
  <c r="E97" i="4"/>
  <c r="D97" i="4"/>
  <c r="C97" i="4"/>
  <c r="B97" i="4"/>
  <c r="N96" i="4"/>
  <c r="M96" i="4"/>
  <c r="L96" i="4"/>
  <c r="K96" i="4"/>
  <c r="J96" i="4"/>
  <c r="I96" i="4"/>
  <c r="H96" i="4"/>
  <c r="G96" i="4"/>
  <c r="F96" i="4"/>
  <c r="E96" i="4"/>
  <c r="D96" i="4"/>
  <c r="C96" i="4"/>
  <c r="N95" i="4"/>
  <c r="M95" i="4"/>
  <c r="L95" i="4"/>
  <c r="K95" i="4"/>
  <c r="J95" i="4"/>
  <c r="I95" i="4"/>
  <c r="H95" i="4"/>
  <c r="G95" i="4"/>
  <c r="F95" i="4"/>
  <c r="E95" i="4"/>
  <c r="D95" i="4"/>
  <c r="C95" i="4"/>
  <c r="N94" i="4"/>
  <c r="M94" i="4"/>
  <c r="L94" i="4"/>
  <c r="K94" i="4"/>
  <c r="J94" i="4"/>
  <c r="I94" i="4"/>
  <c r="H94" i="4"/>
  <c r="G94" i="4"/>
  <c r="F94" i="4"/>
  <c r="E94" i="4"/>
  <c r="D94" i="4"/>
  <c r="C94" i="4"/>
  <c r="N93" i="4"/>
  <c r="M93" i="4"/>
  <c r="L93" i="4"/>
  <c r="K93" i="4"/>
  <c r="J93" i="4"/>
  <c r="I93" i="4"/>
  <c r="H93" i="4"/>
  <c r="G93" i="4"/>
  <c r="F93" i="4"/>
  <c r="E93" i="4"/>
  <c r="D93" i="4"/>
  <c r="C93" i="4"/>
  <c r="N92" i="4"/>
  <c r="M92" i="4"/>
  <c r="L92" i="4"/>
  <c r="K92" i="4"/>
  <c r="J92" i="4"/>
  <c r="I92" i="4"/>
  <c r="H92" i="4"/>
  <c r="G92" i="4"/>
  <c r="F92" i="4"/>
  <c r="E92" i="4"/>
  <c r="D92" i="4"/>
  <c r="C92" i="4"/>
  <c r="B96" i="4"/>
  <c r="B95" i="4"/>
  <c r="B94" i="4"/>
  <c r="B93" i="4"/>
  <c r="B92" i="4"/>
  <c r="N91" i="4"/>
  <c r="M91" i="4"/>
  <c r="L91" i="4"/>
  <c r="K91" i="4"/>
  <c r="J91" i="4"/>
  <c r="I91" i="4"/>
  <c r="H91" i="4"/>
  <c r="G91" i="4"/>
  <c r="F91" i="4"/>
  <c r="E91" i="4"/>
  <c r="D91" i="4"/>
  <c r="C91" i="4"/>
  <c r="B91" i="4"/>
  <c r="N90" i="4"/>
  <c r="M90" i="4"/>
  <c r="L90" i="4"/>
  <c r="K90" i="4"/>
  <c r="J90" i="4"/>
  <c r="I90" i="4"/>
  <c r="H90" i="4"/>
  <c r="G90" i="4"/>
  <c r="F90" i="4"/>
  <c r="E90" i="4"/>
  <c r="D90" i="4"/>
  <c r="C90" i="4"/>
  <c r="B90" i="4"/>
  <c r="N89" i="4"/>
  <c r="M89" i="4"/>
  <c r="L89" i="4"/>
  <c r="K89" i="4"/>
  <c r="J89" i="4"/>
  <c r="I89" i="4"/>
  <c r="H89" i="4"/>
  <c r="G89" i="4"/>
  <c r="F89" i="4"/>
  <c r="E89" i="4"/>
  <c r="D89" i="4"/>
  <c r="C89" i="4"/>
  <c r="B89" i="4"/>
  <c r="N87" i="4"/>
  <c r="M87" i="4"/>
  <c r="L87" i="4"/>
  <c r="K87" i="4"/>
  <c r="J87" i="4"/>
  <c r="I87" i="4"/>
  <c r="H87" i="4"/>
  <c r="G87" i="4"/>
  <c r="F87" i="4"/>
  <c r="E87" i="4"/>
  <c r="D87" i="4"/>
  <c r="C87" i="4"/>
  <c r="N86" i="4"/>
  <c r="M86" i="4"/>
  <c r="L86" i="4"/>
  <c r="K86" i="4"/>
  <c r="J86" i="4"/>
  <c r="I86" i="4"/>
  <c r="H86" i="4"/>
  <c r="G86" i="4"/>
  <c r="F86" i="4"/>
  <c r="E86" i="4"/>
  <c r="D86" i="4"/>
  <c r="C86" i="4"/>
  <c r="B87" i="4"/>
  <c r="B86" i="4"/>
  <c r="N85" i="4"/>
  <c r="M85" i="4"/>
  <c r="L85" i="4"/>
  <c r="K85" i="4"/>
  <c r="J85" i="4"/>
  <c r="I85" i="4"/>
  <c r="H85" i="4"/>
  <c r="G85" i="4"/>
  <c r="F85" i="4"/>
  <c r="E85" i="4"/>
  <c r="D85" i="4"/>
  <c r="C85" i="4"/>
  <c r="B85" i="4"/>
  <c r="N84" i="4"/>
  <c r="M84" i="4"/>
  <c r="L84" i="4"/>
  <c r="K84" i="4"/>
  <c r="J84" i="4"/>
  <c r="I84" i="4"/>
  <c r="H84" i="4"/>
  <c r="G84" i="4"/>
  <c r="F84" i="4"/>
  <c r="E84" i="4"/>
  <c r="D84" i="4"/>
  <c r="C84" i="4"/>
  <c r="B84" i="4"/>
  <c r="N74" i="4"/>
  <c r="M74" i="4"/>
  <c r="L74" i="4"/>
  <c r="K74" i="4"/>
  <c r="J74" i="4"/>
  <c r="I74" i="4"/>
  <c r="H74" i="4"/>
  <c r="G74" i="4"/>
  <c r="F74" i="4"/>
  <c r="E74" i="4"/>
  <c r="D74" i="4"/>
  <c r="C74" i="4"/>
  <c r="N73" i="4"/>
  <c r="M73" i="4"/>
  <c r="L73" i="4"/>
  <c r="K73" i="4"/>
  <c r="J73" i="4"/>
  <c r="I73" i="4"/>
  <c r="H73" i="4"/>
  <c r="G73" i="4"/>
  <c r="F73" i="4"/>
  <c r="E73" i="4"/>
  <c r="D73" i="4"/>
  <c r="C73" i="4"/>
  <c r="N72" i="4"/>
  <c r="M72" i="4"/>
  <c r="L72" i="4"/>
  <c r="K72" i="4"/>
  <c r="J72" i="4"/>
  <c r="I72" i="4"/>
  <c r="H72" i="4"/>
  <c r="G72" i="4"/>
  <c r="F72" i="4"/>
  <c r="E72" i="4"/>
  <c r="D72" i="4"/>
  <c r="C72" i="4"/>
  <c r="N71" i="4"/>
  <c r="M71" i="4"/>
  <c r="L71" i="4"/>
  <c r="K71" i="4"/>
  <c r="J71" i="4"/>
  <c r="I71" i="4"/>
  <c r="H71" i="4"/>
  <c r="G71" i="4"/>
  <c r="F71" i="4"/>
  <c r="E71" i="4"/>
  <c r="D71" i="4"/>
  <c r="C71" i="4"/>
  <c r="N70" i="4"/>
  <c r="M70" i="4"/>
  <c r="L70" i="4"/>
  <c r="K70" i="4"/>
  <c r="J70" i="4"/>
  <c r="I70" i="4"/>
  <c r="H70" i="4"/>
  <c r="G70" i="4"/>
  <c r="F70" i="4"/>
  <c r="E70" i="4"/>
  <c r="D70" i="4"/>
  <c r="C70" i="4"/>
  <c r="N69" i="4"/>
  <c r="M69" i="4"/>
  <c r="L69" i="4"/>
  <c r="K69" i="4"/>
  <c r="J69" i="4"/>
  <c r="I69" i="4"/>
  <c r="H69" i="4"/>
  <c r="G69" i="4"/>
  <c r="F69" i="4"/>
  <c r="E69" i="4"/>
  <c r="D69" i="4"/>
  <c r="C69" i="4"/>
  <c r="B74" i="4"/>
  <c r="B73" i="4"/>
  <c r="B72" i="4"/>
  <c r="B71" i="4"/>
  <c r="B70" i="4"/>
  <c r="B69" i="4"/>
  <c r="N68" i="4"/>
  <c r="M68" i="4"/>
  <c r="L68" i="4"/>
  <c r="K68" i="4"/>
  <c r="J68" i="4"/>
  <c r="I68" i="4"/>
  <c r="H68" i="4"/>
  <c r="G68" i="4"/>
  <c r="F68" i="4"/>
  <c r="E68" i="4"/>
  <c r="D68" i="4"/>
  <c r="C68" i="4"/>
  <c r="B68" i="4"/>
  <c r="N67" i="4"/>
  <c r="M67" i="4"/>
  <c r="L67" i="4"/>
  <c r="K67" i="4"/>
  <c r="J67" i="4"/>
  <c r="I67" i="4"/>
  <c r="H67" i="4"/>
  <c r="G67" i="4"/>
  <c r="F67" i="4"/>
  <c r="E67" i="4"/>
  <c r="D67" i="4"/>
  <c r="C67" i="4"/>
  <c r="N66" i="4"/>
  <c r="M66" i="4"/>
  <c r="L66" i="4"/>
  <c r="K66" i="4"/>
  <c r="J66" i="4"/>
  <c r="I66" i="4"/>
  <c r="H66" i="4"/>
  <c r="G66" i="4"/>
  <c r="F66" i="4"/>
  <c r="E66" i="4"/>
  <c r="D66" i="4"/>
  <c r="C66" i="4"/>
  <c r="N65" i="4"/>
  <c r="M65" i="4"/>
  <c r="L65" i="4"/>
  <c r="K65" i="4"/>
  <c r="J65" i="4"/>
  <c r="I65" i="4"/>
  <c r="H65" i="4"/>
  <c r="G65" i="4"/>
  <c r="F65" i="4"/>
  <c r="E65" i="4"/>
  <c r="D65" i="4"/>
  <c r="C65" i="4"/>
  <c r="B67" i="4"/>
  <c r="B66" i="4"/>
  <c r="B65" i="4"/>
  <c r="N64" i="4"/>
  <c r="M64" i="4"/>
  <c r="L64" i="4"/>
  <c r="K64" i="4"/>
  <c r="J64" i="4"/>
  <c r="I64" i="4"/>
  <c r="H64" i="4"/>
  <c r="G64" i="4"/>
  <c r="F64" i="4"/>
  <c r="E64" i="4"/>
  <c r="D64" i="4"/>
  <c r="C64" i="4"/>
  <c r="N63" i="4"/>
  <c r="M63" i="4"/>
  <c r="L63" i="4"/>
  <c r="K63" i="4"/>
  <c r="J63" i="4"/>
  <c r="I63" i="4"/>
  <c r="H63" i="4"/>
  <c r="G63" i="4"/>
  <c r="F63" i="4"/>
  <c r="E63" i="4"/>
  <c r="D63" i="4"/>
  <c r="C63" i="4"/>
  <c r="N62" i="4"/>
  <c r="M62" i="4"/>
  <c r="L62" i="4"/>
  <c r="K62" i="4"/>
  <c r="J62" i="4"/>
  <c r="I62" i="4"/>
  <c r="H62" i="4"/>
  <c r="G62" i="4"/>
  <c r="F62" i="4"/>
  <c r="E62" i="4"/>
  <c r="D62" i="4"/>
  <c r="C62" i="4"/>
  <c r="B64" i="4"/>
  <c r="B63" i="4"/>
  <c r="B62" i="4"/>
  <c r="N61" i="4"/>
  <c r="M61" i="4"/>
  <c r="L61" i="4"/>
  <c r="K61" i="4"/>
  <c r="J61" i="4"/>
  <c r="I61" i="4"/>
  <c r="H61" i="4"/>
  <c r="G61" i="4"/>
  <c r="F61" i="4"/>
  <c r="E61" i="4"/>
  <c r="D61" i="4"/>
  <c r="C61" i="4"/>
  <c r="B61" i="4"/>
  <c r="N58" i="4"/>
  <c r="M58" i="4"/>
  <c r="L58" i="4"/>
  <c r="K58" i="4"/>
  <c r="J58" i="4"/>
  <c r="I58" i="4"/>
  <c r="H58" i="4"/>
  <c r="G58" i="4"/>
  <c r="F58" i="4"/>
  <c r="E58" i="4"/>
  <c r="D58" i="4"/>
  <c r="C58" i="4"/>
  <c r="B58" i="4"/>
  <c r="N56" i="4"/>
  <c r="M56" i="4"/>
  <c r="L56" i="4"/>
  <c r="K56" i="4"/>
  <c r="J56" i="4"/>
  <c r="I56" i="4"/>
  <c r="H56" i="4"/>
  <c r="G56" i="4"/>
  <c r="F56" i="4"/>
  <c r="E56" i="4"/>
  <c r="D56" i="4"/>
  <c r="C56" i="4"/>
  <c r="B56" i="4"/>
  <c r="N54" i="4"/>
  <c r="M54" i="4"/>
  <c r="L54" i="4"/>
  <c r="K54" i="4"/>
  <c r="J54" i="4"/>
  <c r="I54" i="4"/>
  <c r="H54" i="4"/>
  <c r="G54" i="4"/>
  <c r="F54" i="4"/>
  <c r="E54" i="4"/>
  <c r="D54" i="4"/>
  <c r="C54" i="4"/>
  <c r="B54" i="4"/>
  <c r="N53" i="4"/>
  <c r="M53" i="4"/>
  <c r="L53" i="4"/>
  <c r="K53" i="4"/>
  <c r="J53" i="4"/>
  <c r="I53" i="4"/>
  <c r="H53" i="4"/>
  <c r="G53" i="4"/>
  <c r="F53" i="4"/>
  <c r="E53" i="4"/>
  <c r="D53" i="4"/>
  <c r="C53" i="4"/>
  <c r="B53" i="4"/>
  <c r="N49" i="4"/>
  <c r="M49" i="4"/>
  <c r="L49" i="4"/>
  <c r="K49" i="4"/>
  <c r="J49" i="4"/>
  <c r="I49" i="4"/>
  <c r="H49" i="4"/>
  <c r="G49" i="4"/>
  <c r="F49" i="4"/>
  <c r="E49" i="4"/>
  <c r="D49" i="4"/>
  <c r="C49" i="4"/>
  <c r="B49" i="4"/>
  <c r="N48" i="4"/>
  <c r="M48" i="4"/>
  <c r="L48" i="4"/>
  <c r="K48" i="4"/>
  <c r="K57" i="4" s="1"/>
  <c r="J48" i="4"/>
  <c r="I48" i="4"/>
  <c r="H48" i="4"/>
  <c r="G48" i="4"/>
  <c r="G57" i="4" s="1"/>
  <c r="F48" i="4"/>
  <c r="E48" i="4"/>
  <c r="D48" i="4"/>
  <c r="C48" i="4"/>
  <c r="C57" i="4" s="1"/>
  <c r="N47" i="4"/>
  <c r="M47" i="4"/>
  <c r="L47" i="4"/>
  <c r="K47" i="4"/>
  <c r="J47" i="4"/>
  <c r="I47" i="4"/>
  <c r="H47" i="4"/>
  <c r="G47" i="4"/>
  <c r="F47" i="4"/>
  <c r="E47" i="4"/>
  <c r="D47" i="4"/>
  <c r="C47" i="4"/>
  <c r="B48" i="4"/>
  <c r="B47" i="4"/>
  <c r="N45" i="4"/>
  <c r="M45" i="4"/>
  <c r="L45" i="4"/>
  <c r="K45" i="4"/>
  <c r="J45" i="4"/>
  <c r="I45" i="4"/>
  <c r="H45" i="4"/>
  <c r="G45" i="4"/>
  <c r="F45" i="4"/>
  <c r="E45" i="4"/>
  <c r="D45" i="4"/>
  <c r="C45" i="4"/>
  <c r="B45" i="4"/>
  <c r="N44" i="4"/>
  <c r="M44" i="4"/>
  <c r="L44" i="4"/>
  <c r="K44" i="4"/>
  <c r="J44" i="4"/>
  <c r="I44" i="4"/>
  <c r="H44" i="4"/>
  <c r="G44" i="4"/>
  <c r="F44" i="4"/>
  <c r="E44" i="4"/>
  <c r="D44" i="4"/>
  <c r="C44" i="4"/>
  <c r="N43" i="4"/>
  <c r="M43" i="4"/>
  <c r="L43" i="4"/>
  <c r="L51" i="4" s="1"/>
  <c r="K43" i="4"/>
  <c r="J43" i="4"/>
  <c r="I43" i="4"/>
  <c r="I51" i="4" s="1"/>
  <c r="H43" i="4"/>
  <c r="H51" i="4" s="1"/>
  <c r="G43" i="4"/>
  <c r="F43" i="4"/>
  <c r="E43" i="4"/>
  <c r="D43" i="4"/>
  <c r="D51" i="4" s="1"/>
  <c r="C43" i="4"/>
  <c r="B44" i="4"/>
  <c r="B43" i="4"/>
  <c r="N42" i="4"/>
  <c r="M42" i="4"/>
  <c r="L42" i="4"/>
  <c r="K42" i="4"/>
  <c r="J42" i="4"/>
  <c r="I42" i="4"/>
  <c r="H42" i="4"/>
  <c r="G42" i="4"/>
  <c r="F42" i="4"/>
  <c r="E42" i="4"/>
  <c r="D42" i="4"/>
  <c r="C42" i="4"/>
  <c r="B42" i="4"/>
  <c r="AQ24" i="3"/>
  <c r="AP24" i="3"/>
  <c r="AO24" i="3"/>
  <c r="AN24" i="3"/>
  <c r="AM24" i="3"/>
  <c r="AL24" i="3"/>
  <c r="AK24" i="3"/>
  <c r="AJ24" i="3"/>
  <c r="AI24" i="3"/>
  <c r="AH24" i="3"/>
  <c r="AG24" i="3"/>
  <c r="AF24" i="3"/>
  <c r="AQ3" i="3"/>
  <c r="AP3" i="3"/>
  <c r="AO3" i="3"/>
  <c r="AN3" i="3"/>
  <c r="AM3" i="3"/>
  <c r="AL3" i="3"/>
  <c r="AK3" i="3"/>
  <c r="AJ3" i="3"/>
  <c r="AI3" i="3"/>
  <c r="AH3" i="3"/>
  <c r="AG3" i="3"/>
  <c r="AF3" i="3"/>
  <c r="AC24" i="3"/>
  <c r="AB24" i="3"/>
  <c r="AA24" i="3"/>
  <c r="Z24" i="3"/>
  <c r="Y24" i="3"/>
  <c r="X24" i="3"/>
  <c r="W24" i="3"/>
  <c r="V24" i="3"/>
  <c r="U24" i="3"/>
  <c r="T24" i="3"/>
  <c r="S24" i="3"/>
  <c r="R24" i="3"/>
  <c r="Q24" i="3"/>
  <c r="AC3" i="3"/>
  <c r="AB3" i="3"/>
  <c r="AA3" i="3"/>
  <c r="Z3" i="3"/>
  <c r="Y3" i="3"/>
  <c r="X3" i="3"/>
  <c r="W3" i="3"/>
  <c r="V3" i="3"/>
  <c r="U3" i="3"/>
  <c r="T3" i="3"/>
  <c r="S3" i="3"/>
  <c r="R3" i="3"/>
  <c r="Q3" i="3"/>
  <c r="N33" i="4"/>
  <c r="M33" i="4"/>
  <c r="L33" i="4"/>
  <c r="K33" i="4"/>
  <c r="J33" i="4"/>
  <c r="I33" i="4"/>
  <c r="H33" i="4"/>
  <c r="G33" i="4"/>
  <c r="F33" i="4"/>
  <c r="E33" i="4"/>
  <c r="D33" i="4"/>
  <c r="C33" i="4"/>
  <c r="B33" i="4"/>
  <c r="N27" i="4"/>
  <c r="M27" i="4"/>
  <c r="L27" i="4"/>
  <c r="K27" i="4"/>
  <c r="J27" i="4"/>
  <c r="I27" i="4"/>
  <c r="H27" i="4"/>
  <c r="G27" i="4"/>
  <c r="F27" i="4"/>
  <c r="E27" i="4"/>
  <c r="D27" i="4"/>
  <c r="C27" i="4"/>
  <c r="D26" i="4"/>
  <c r="D22" i="4"/>
  <c r="F20" i="4"/>
  <c r="N12" i="4"/>
  <c r="M12" i="4"/>
  <c r="L12" i="4"/>
  <c r="K12" i="4"/>
  <c r="J12" i="4"/>
  <c r="I12" i="4"/>
  <c r="H12" i="4"/>
  <c r="G12" i="4"/>
  <c r="F12" i="4"/>
  <c r="E12" i="4"/>
  <c r="D12" i="4"/>
  <c r="C12" i="4"/>
  <c r="B12" i="4"/>
  <c r="N4" i="4"/>
  <c r="M4" i="4"/>
  <c r="L4" i="4"/>
  <c r="K4" i="4"/>
  <c r="J4" i="4"/>
  <c r="I4" i="4"/>
  <c r="H4" i="4"/>
  <c r="G4" i="4"/>
  <c r="F4" i="4"/>
  <c r="E4" i="4"/>
  <c r="D4" i="4"/>
  <c r="C4" i="4"/>
  <c r="B4" i="4"/>
  <c r="D82" i="4"/>
  <c r="C82" i="4"/>
  <c r="B82" i="4"/>
  <c r="D81" i="4"/>
  <c r="C81" i="4"/>
  <c r="B81" i="4"/>
  <c r="D80" i="4"/>
  <c r="C80" i="4"/>
  <c r="B80" i="4"/>
  <c r="D79" i="4"/>
  <c r="C79" i="4"/>
  <c r="B79" i="4"/>
  <c r="D78" i="4"/>
  <c r="C78" i="4"/>
  <c r="B78" i="4"/>
  <c r="D77" i="4"/>
  <c r="C77" i="4"/>
  <c r="B77" i="4"/>
  <c r="D76" i="4"/>
  <c r="C76" i="4"/>
  <c r="B76" i="4"/>
  <c r="M57" i="4"/>
  <c r="I57" i="4"/>
  <c r="E57" i="4"/>
  <c r="M52" i="4"/>
  <c r="I52" i="4"/>
  <c r="E52" i="4"/>
  <c r="N59" i="4"/>
  <c r="N57" i="4"/>
  <c r="L57" i="4"/>
  <c r="J57" i="4"/>
  <c r="H57" i="4"/>
  <c r="F57" i="4"/>
  <c r="D57" i="4"/>
  <c r="B57" i="4"/>
  <c r="M51" i="4"/>
  <c r="E51" i="4"/>
  <c r="N51" i="4"/>
  <c r="J51" i="4"/>
  <c r="F51" i="4"/>
  <c r="B51" i="4"/>
  <c r="B27" i="4"/>
  <c r="N47" i="3"/>
  <c r="N28" i="4" s="1"/>
  <c r="M47" i="3"/>
  <c r="M28" i="4" s="1"/>
  <c r="L47" i="3"/>
  <c r="L28" i="4" s="1"/>
  <c r="K47" i="3"/>
  <c r="K28" i="4" s="1"/>
  <c r="J47" i="3"/>
  <c r="J28" i="4" s="1"/>
  <c r="I47" i="3"/>
  <c r="I28" i="4" s="1"/>
  <c r="H47" i="3"/>
  <c r="G47" i="3"/>
  <c r="G28" i="4" s="1"/>
  <c r="F47" i="3"/>
  <c r="F28" i="4" s="1"/>
  <c r="E47" i="3"/>
  <c r="E28" i="4" s="1"/>
  <c r="D47" i="3"/>
  <c r="C47" i="3"/>
  <c r="C28" i="4" s="1"/>
  <c r="N46" i="3"/>
  <c r="M46" i="3"/>
  <c r="AQ46" i="3" s="1"/>
  <c r="L46" i="3"/>
  <c r="K46" i="3"/>
  <c r="J46" i="3"/>
  <c r="I46" i="3"/>
  <c r="AM46" i="3" s="1"/>
  <c r="H46" i="3"/>
  <c r="G46" i="3"/>
  <c r="F46" i="3"/>
  <c r="E46" i="3"/>
  <c r="AI46" i="3" s="1"/>
  <c r="D46" i="3"/>
  <c r="C46" i="3"/>
  <c r="N45" i="3"/>
  <c r="M45" i="3"/>
  <c r="L45" i="3"/>
  <c r="K45" i="3"/>
  <c r="AO45" i="3" s="1"/>
  <c r="J45" i="3"/>
  <c r="I45" i="3"/>
  <c r="H45" i="3"/>
  <c r="G45" i="3"/>
  <c r="F45" i="3"/>
  <c r="E45" i="3"/>
  <c r="D45" i="3"/>
  <c r="AG45" i="3" s="1"/>
  <c r="C45" i="3"/>
  <c r="B47" i="3"/>
  <c r="B28" i="4" s="1"/>
  <c r="B46" i="3"/>
  <c r="B45" i="3"/>
  <c r="A47" i="3"/>
  <c r="A46" i="3"/>
  <c r="A45" i="3"/>
  <c r="N44" i="3"/>
  <c r="N26" i="4" s="1"/>
  <c r="M44" i="3"/>
  <c r="M26" i="4" s="1"/>
  <c r="L44" i="3"/>
  <c r="L26" i="4" s="1"/>
  <c r="K44" i="3"/>
  <c r="K26" i="4" s="1"/>
  <c r="J44" i="3"/>
  <c r="J26" i="4" s="1"/>
  <c r="I44" i="3"/>
  <c r="I26" i="4" s="1"/>
  <c r="H44" i="3"/>
  <c r="G44" i="3"/>
  <c r="F44" i="3"/>
  <c r="F26" i="4" s="1"/>
  <c r="E44" i="3"/>
  <c r="E26" i="4" s="1"/>
  <c r="D44" i="3"/>
  <c r="C44" i="3"/>
  <c r="C26" i="4" s="1"/>
  <c r="N43" i="3"/>
  <c r="N25" i="4" s="1"/>
  <c r="M43" i="3"/>
  <c r="M25" i="4" s="1"/>
  <c r="L43" i="3"/>
  <c r="K43" i="3"/>
  <c r="J43" i="3"/>
  <c r="J25" i="4" s="1"/>
  <c r="I43" i="3"/>
  <c r="I25" i="4" s="1"/>
  <c r="H43" i="3"/>
  <c r="H25" i="4" s="1"/>
  <c r="G43" i="3"/>
  <c r="F43" i="3"/>
  <c r="F25" i="4" s="1"/>
  <c r="E43" i="3"/>
  <c r="E25" i="4" s="1"/>
  <c r="D43" i="3"/>
  <c r="C43" i="3"/>
  <c r="N42" i="3"/>
  <c r="N24" i="4" s="1"/>
  <c r="M42" i="3"/>
  <c r="M24" i="4" s="1"/>
  <c r="L42" i="3"/>
  <c r="L24" i="4" s="1"/>
  <c r="K42" i="3"/>
  <c r="K24" i="4" s="1"/>
  <c r="J42" i="3"/>
  <c r="J24" i="4" s="1"/>
  <c r="I42" i="3"/>
  <c r="I24" i="4" s="1"/>
  <c r="H42" i="3"/>
  <c r="H24" i="4" s="1"/>
  <c r="G42" i="3"/>
  <c r="G24" i="4" s="1"/>
  <c r="F42" i="3"/>
  <c r="F24" i="4" s="1"/>
  <c r="E42" i="3"/>
  <c r="E24" i="4" s="1"/>
  <c r="D42" i="3"/>
  <c r="C42" i="3"/>
  <c r="C24" i="4" s="1"/>
  <c r="N41" i="3"/>
  <c r="N23" i="4" s="1"/>
  <c r="M41" i="3"/>
  <c r="M23" i="4" s="1"/>
  <c r="L41" i="3"/>
  <c r="K41" i="3"/>
  <c r="J41" i="3"/>
  <c r="J23" i="4" s="1"/>
  <c r="I41" i="3"/>
  <c r="I23" i="4" s="1"/>
  <c r="H41" i="3"/>
  <c r="H23" i="4" s="1"/>
  <c r="G41" i="3"/>
  <c r="F41" i="3"/>
  <c r="F23" i="4" s="1"/>
  <c r="E41" i="3"/>
  <c r="E23" i="4" s="1"/>
  <c r="D41" i="3"/>
  <c r="C41" i="3"/>
  <c r="N40" i="3"/>
  <c r="N22" i="4" s="1"/>
  <c r="M40" i="3"/>
  <c r="M22" i="4" s="1"/>
  <c r="L40" i="3"/>
  <c r="L22" i="4" s="1"/>
  <c r="K40" i="3"/>
  <c r="K22" i="4" s="1"/>
  <c r="J40" i="3"/>
  <c r="J22" i="4" s="1"/>
  <c r="I40" i="3"/>
  <c r="I22" i="4" s="1"/>
  <c r="H40" i="3"/>
  <c r="G40" i="3"/>
  <c r="F40" i="3"/>
  <c r="F22" i="4" s="1"/>
  <c r="E40" i="3"/>
  <c r="E22" i="4" s="1"/>
  <c r="D40" i="3"/>
  <c r="C40" i="3"/>
  <c r="N39" i="3"/>
  <c r="N21" i="4" s="1"/>
  <c r="M39" i="3"/>
  <c r="M21" i="4" s="1"/>
  <c r="L39" i="3"/>
  <c r="L21" i="4" s="1"/>
  <c r="K39" i="3"/>
  <c r="K21" i="4" s="1"/>
  <c r="J39" i="3"/>
  <c r="J21" i="4" s="1"/>
  <c r="I39" i="3"/>
  <c r="I21" i="4" s="1"/>
  <c r="H39" i="3"/>
  <c r="G39" i="3"/>
  <c r="F39" i="3"/>
  <c r="F21" i="4" s="1"/>
  <c r="E39" i="3"/>
  <c r="E21" i="4" s="1"/>
  <c r="D39" i="3"/>
  <c r="D21" i="4" s="1"/>
  <c r="C39" i="3"/>
  <c r="B44" i="3"/>
  <c r="B26" i="4" s="1"/>
  <c r="A44" i="3"/>
  <c r="B43" i="3"/>
  <c r="B25" i="4" s="1"/>
  <c r="A43" i="3"/>
  <c r="B42" i="3"/>
  <c r="B24" i="4" s="1"/>
  <c r="B41" i="3"/>
  <c r="B23" i="4" s="1"/>
  <c r="B40" i="3"/>
  <c r="B22" i="4" s="1"/>
  <c r="B39" i="3"/>
  <c r="B21" i="4" s="1"/>
  <c r="A42" i="3"/>
  <c r="A41" i="3"/>
  <c r="A40" i="3"/>
  <c r="A39" i="3"/>
  <c r="N38" i="3"/>
  <c r="N20" i="4" s="1"/>
  <c r="M38" i="3"/>
  <c r="M20" i="4" s="1"/>
  <c r="L38" i="3"/>
  <c r="L20" i="4" s="1"/>
  <c r="K38" i="3"/>
  <c r="K20" i="4" s="1"/>
  <c r="J38" i="3"/>
  <c r="J20" i="4" s="1"/>
  <c r="I38" i="3"/>
  <c r="I20" i="4" s="1"/>
  <c r="H38" i="3"/>
  <c r="H20" i="4" s="1"/>
  <c r="G38" i="3"/>
  <c r="G20" i="4" s="1"/>
  <c r="F38" i="3"/>
  <c r="AI38" i="3" s="1"/>
  <c r="E38" i="3"/>
  <c r="E20" i="4" s="1"/>
  <c r="D38" i="3"/>
  <c r="D20" i="4" s="1"/>
  <c r="C38" i="3"/>
  <c r="C20" i="4" s="1"/>
  <c r="B38" i="3"/>
  <c r="B20" i="4" s="1"/>
  <c r="A38" i="3"/>
  <c r="N37" i="3"/>
  <c r="N19" i="4" s="1"/>
  <c r="M37" i="3"/>
  <c r="M19" i="4" s="1"/>
  <c r="L37" i="3"/>
  <c r="K37" i="3"/>
  <c r="K19" i="4" s="1"/>
  <c r="J37" i="3"/>
  <c r="J19" i="4" s="1"/>
  <c r="I37" i="3"/>
  <c r="I19" i="4" s="1"/>
  <c r="H37" i="3"/>
  <c r="AL37" i="3" s="1"/>
  <c r="G37" i="3"/>
  <c r="G19" i="4" s="1"/>
  <c r="F37" i="3"/>
  <c r="F19" i="4" s="1"/>
  <c r="E37" i="3"/>
  <c r="E19" i="4" s="1"/>
  <c r="D37" i="3"/>
  <c r="D19" i="4" s="1"/>
  <c r="C37" i="3"/>
  <c r="B37" i="3"/>
  <c r="B19" i="4" s="1"/>
  <c r="A37" i="3"/>
  <c r="N36" i="3"/>
  <c r="N18" i="4" s="1"/>
  <c r="M36" i="3"/>
  <c r="M18" i="4" s="1"/>
  <c r="L36" i="3"/>
  <c r="L18" i="4" s="1"/>
  <c r="K36" i="3"/>
  <c r="K18" i="4" s="1"/>
  <c r="J36" i="3"/>
  <c r="J18" i="4" s="1"/>
  <c r="I36" i="3"/>
  <c r="I18" i="4" s="1"/>
  <c r="H36" i="3"/>
  <c r="H18" i="4" s="1"/>
  <c r="G36" i="3"/>
  <c r="G18" i="4" s="1"/>
  <c r="F36" i="3"/>
  <c r="F18" i="4" s="1"/>
  <c r="E36" i="3"/>
  <c r="E18" i="4" s="1"/>
  <c r="D36" i="3"/>
  <c r="D18" i="4" s="1"/>
  <c r="C36" i="3"/>
  <c r="B36" i="3"/>
  <c r="B18" i="4" s="1"/>
  <c r="A36" i="3"/>
  <c r="N35" i="3"/>
  <c r="M35" i="3"/>
  <c r="AQ35" i="3" s="1"/>
  <c r="L35" i="3"/>
  <c r="K35" i="3"/>
  <c r="AN35" i="3" s="1"/>
  <c r="J35" i="3"/>
  <c r="I35" i="3"/>
  <c r="AM35" i="3" s="1"/>
  <c r="H35" i="3"/>
  <c r="G35" i="3"/>
  <c r="AJ35" i="3" s="1"/>
  <c r="F35" i="3"/>
  <c r="E35" i="3"/>
  <c r="AI35" i="3" s="1"/>
  <c r="D35" i="3"/>
  <c r="C35" i="3"/>
  <c r="B35" i="3"/>
  <c r="A35" i="3"/>
  <c r="N34" i="3"/>
  <c r="M34" i="3"/>
  <c r="AQ34" i="3" s="1"/>
  <c r="L34" i="3"/>
  <c r="K34" i="3"/>
  <c r="AO34" i="3" s="1"/>
  <c r="J34" i="3"/>
  <c r="AM34" i="3" s="1"/>
  <c r="I34" i="3"/>
  <c r="AL34" i="3" s="1"/>
  <c r="H34" i="3"/>
  <c r="G34" i="3"/>
  <c r="AK34" i="3" s="1"/>
  <c r="F34" i="3"/>
  <c r="E34" i="3"/>
  <c r="AH34" i="3" s="1"/>
  <c r="D34" i="3"/>
  <c r="C34" i="3"/>
  <c r="AG34" i="3" s="1"/>
  <c r="B34" i="3"/>
  <c r="N33" i="3"/>
  <c r="M33" i="3"/>
  <c r="L33" i="3"/>
  <c r="AP33" i="3" s="1"/>
  <c r="K33" i="3"/>
  <c r="J33" i="3"/>
  <c r="I33" i="3"/>
  <c r="H33" i="3"/>
  <c r="AL33" i="3" s="1"/>
  <c r="G33" i="3"/>
  <c r="F33" i="3"/>
  <c r="E33" i="3"/>
  <c r="D33" i="3"/>
  <c r="C33" i="3"/>
  <c r="AF33" i="3" s="1"/>
  <c r="B33" i="3"/>
  <c r="N32" i="3"/>
  <c r="N17" i="4" s="1"/>
  <c r="M32" i="3"/>
  <c r="M17" i="4" s="1"/>
  <c r="L32" i="3"/>
  <c r="L17" i="4" s="1"/>
  <c r="K32" i="3"/>
  <c r="K17" i="4" s="1"/>
  <c r="J32" i="3"/>
  <c r="J17" i="4" s="1"/>
  <c r="I32" i="3"/>
  <c r="I17" i="4" s="1"/>
  <c r="H32" i="3"/>
  <c r="H17" i="4" s="1"/>
  <c r="G32" i="3"/>
  <c r="G17" i="4" s="1"/>
  <c r="F32" i="3"/>
  <c r="F17" i="4" s="1"/>
  <c r="E32" i="3"/>
  <c r="E17" i="4" s="1"/>
  <c r="D32" i="3"/>
  <c r="D17" i="4" s="1"/>
  <c r="C32" i="3"/>
  <c r="C17" i="4" s="1"/>
  <c r="B32" i="3"/>
  <c r="B17" i="4" s="1"/>
  <c r="N31" i="3"/>
  <c r="M31" i="3"/>
  <c r="M16" i="4" s="1"/>
  <c r="L31" i="3"/>
  <c r="L16" i="4" s="1"/>
  <c r="K31" i="3"/>
  <c r="J31" i="3"/>
  <c r="J16" i="4" s="1"/>
  <c r="I31" i="3"/>
  <c r="I16" i="4" s="1"/>
  <c r="H31" i="3"/>
  <c r="H16" i="4" s="1"/>
  <c r="G31" i="3"/>
  <c r="F31" i="3"/>
  <c r="F16" i="4" s="1"/>
  <c r="E31" i="3"/>
  <c r="E16" i="4" s="1"/>
  <c r="D31" i="3"/>
  <c r="D16" i="4" s="1"/>
  <c r="C31" i="3"/>
  <c r="C16" i="4" s="1"/>
  <c r="B31" i="3"/>
  <c r="B16" i="4" s="1"/>
  <c r="N30" i="3"/>
  <c r="N15" i="4" s="1"/>
  <c r="M30" i="3"/>
  <c r="M15" i="4" s="1"/>
  <c r="L30" i="3"/>
  <c r="L15" i="4" s="1"/>
  <c r="K30" i="3"/>
  <c r="K15" i="4" s="1"/>
  <c r="J30" i="3"/>
  <c r="J15" i="4" s="1"/>
  <c r="I30" i="3"/>
  <c r="I15" i="4" s="1"/>
  <c r="H30" i="3"/>
  <c r="H15" i="4" s="1"/>
  <c r="G30" i="3"/>
  <c r="G15" i="4" s="1"/>
  <c r="F30" i="3"/>
  <c r="AI30" i="3" s="1"/>
  <c r="E30" i="3"/>
  <c r="E15" i="4" s="1"/>
  <c r="D30" i="3"/>
  <c r="D15" i="4" s="1"/>
  <c r="C30" i="3"/>
  <c r="C15" i="4" s="1"/>
  <c r="B30" i="3"/>
  <c r="B15" i="4" s="1"/>
  <c r="N29" i="3"/>
  <c r="M29" i="3"/>
  <c r="L29" i="3"/>
  <c r="K29" i="3"/>
  <c r="J29" i="3"/>
  <c r="I29" i="3"/>
  <c r="H29" i="3"/>
  <c r="AL29" i="3" s="1"/>
  <c r="G29" i="3"/>
  <c r="F29" i="3"/>
  <c r="E29" i="3"/>
  <c r="D29" i="3"/>
  <c r="C29" i="3"/>
  <c r="B29" i="3"/>
  <c r="N28" i="3"/>
  <c r="M28" i="3"/>
  <c r="L28" i="3"/>
  <c r="AO28" i="3" s="1"/>
  <c r="K28" i="3"/>
  <c r="J28" i="3"/>
  <c r="I28" i="3"/>
  <c r="H28" i="3"/>
  <c r="G28" i="3"/>
  <c r="F28" i="3"/>
  <c r="E28" i="3"/>
  <c r="D28" i="3"/>
  <c r="C28" i="3"/>
  <c r="B28" i="3"/>
  <c r="A34" i="3"/>
  <c r="A33" i="3"/>
  <c r="A32" i="3"/>
  <c r="A31" i="3"/>
  <c r="A30" i="3"/>
  <c r="N27" i="3"/>
  <c r="N14" i="4" s="1"/>
  <c r="M27" i="3"/>
  <c r="M14" i="4" s="1"/>
  <c r="L27" i="3"/>
  <c r="L14" i="4" s="1"/>
  <c r="K27" i="3"/>
  <c r="J27" i="3"/>
  <c r="J14" i="4" s="1"/>
  <c r="I27" i="3"/>
  <c r="I14" i="4" s="1"/>
  <c r="H27" i="3"/>
  <c r="H14" i="4" s="1"/>
  <c r="G27" i="3"/>
  <c r="G14" i="4" s="1"/>
  <c r="F27" i="3"/>
  <c r="F14" i="4" s="1"/>
  <c r="E27" i="3"/>
  <c r="E14" i="4" s="1"/>
  <c r="D27" i="3"/>
  <c r="D14" i="4" s="1"/>
  <c r="C27" i="3"/>
  <c r="B27" i="3"/>
  <c r="B14" i="4" s="1"/>
  <c r="A27" i="3"/>
  <c r="N26" i="3"/>
  <c r="M26" i="3"/>
  <c r="L26" i="3"/>
  <c r="K26" i="3"/>
  <c r="J26" i="3"/>
  <c r="I26" i="3"/>
  <c r="H26" i="3"/>
  <c r="G26" i="3"/>
  <c r="F26" i="3"/>
  <c r="E26" i="3"/>
  <c r="AI26" i="3" s="1"/>
  <c r="D26" i="3"/>
  <c r="C26" i="3"/>
  <c r="B26" i="3"/>
  <c r="N3" i="3"/>
  <c r="M3" i="3"/>
  <c r="L3" i="3"/>
  <c r="K3" i="3"/>
  <c r="J3" i="3"/>
  <c r="I3" i="3"/>
  <c r="H3" i="3"/>
  <c r="G3" i="3"/>
  <c r="F3" i="3"/>
  <c r="E3" i="3"/>
  <c r="D3" i="3"/>
  <c r="C3" i="3"/>
  <c r="B3" i="3"/>
  <c r="N24" i="3"/>
  <c r="M24" i="3"/>
  <c r="L24" i="3"/>
  <c r="K24" i="3"/>
  <c r="J24" i="3"/>
  <c r="I24" i="3"/>
  <c r="H24" i="3"/>
  <c r="G24" i="3"/>
  <c r="F24" i="3"/>
  <c r="E24" i="3"/>
  <c r="D24" i="3"/>
  <c r="C24" i="3"/>
  <c r="B24" i="3"/>
  <c r="N25" i="3"/>
  <c r="AC26" i="3" s="1"/>
  <c r="M25" i="3"/>
  <c r="M13" i="4" s="1"/>
  <c r="L25" i="3"/>
  <c r="K25" i="3"/>
  <c r="J25" i="3"/>
  <c r="J13" i="4" s="1"/>
  <c r="I25" i="3"/>
  <c r="I13" i="4" s="1"/>
  <c r="H25" i="3"/>
  <c r="H13" i="4" s="1"/>
  <c r="G25" i="3"/>
  <c r="F25" i="3"/>
  <c r="F13" i="4" s="1"/>
  <c r="E25" i="3"/>
  <c r="E13" i="4" s="1"/>
  <c r="D25" i="3"/>
  <c r="C25" i="3"/>
  <c r="C13" i="4" s="1"/>
  <c r="B25" i="3"/>
  <c r="B13" i="4" s="1"/>
  <c r="A26" i="3"/>
  <c r="A25" i="3"/>
  <c r="A22" i="3"/>
  <c r="A21" i="3"/>
  <c r="N20" i="3"/>
  <c r="M20" i="3"/>
  <c r="L20" i="3"/>
  <c r="K20" i="3"/>
  <c r="J20" i="3"/>
  <c r="I20" i="3"/>
  <c r="H20" i="3"/>
  <c r="G20" i="3"/>
  <c r="AK20" i="3" s="1"/>
  <c r="F20" i="3"/>
  <c r="E20" i="3"/>
  <c r="D20" i="3"/>
  <c r="C20" i="3"/>
  <c r="AG20" i="3" s="1"/>
  <c r="B20" i="3"/>
  <c r="N19" i="3"/>
  <c r="M19" i="3"/>
  <c r="L19" i="3"/>
  <c r="L16" i="3" s="1"/>
  <c r="K19" i="3"/>
  <c r="J19" i="3"/>
  <c r="I19" i="3"/>
  <c r="H19" i="3"/>
  <c r="G19" i="3"/>
  <c r="F19" i="3"/>
  <c r="E19" i="3"/>
  <c r="D19" i="3"/>
  <c r="AH19" i="3" s="1"/>
  <c r="C19" i="3"/>
  <c r="B19" i="3"/>
  <c r="N18" i="3"/>
  <c r="AQ18" i="3" s="1"/>
  <c r="M18" i="3"/>
  <c r="L18" i="3"/>
  <c r="K18" i="3"/>
  <c r="AO18" i="3" s="1"/>
  <c r="J18" i="3"/>
  <c r="AM18" i="3" s="1"/>
  <c r="I18" i="3"/>
  <c r="I16" i="3" s="1"/>
  <c r="H18" i="3"/>
  <c r="G18" i="3"/>
  <c r="F18" i="3"/>
  <c r="E18" i="3"/>
  <c r="AI18" i="3" s="1"/>
  <c r="D18" i="3"/>
  <c r="C18" i="3"/>
  <c r="AG18" i="3" s="1"/>
  <c r="B18" i="3"/>
  <c r="N17" i="3"/>
  <c r="M17" i="3"/>
  <c r="L17" i="3"/>
  <c r="AP17" i="3" s="1"/>
  <c r="K17" i="3"/>
  <c r="J17" i="3"/>
  <c r="AM17" i="3" s="1"/>
  <c r="I17" i="3"/>
  <c r="H17" i="3"/>
  <c r="AL17" i="3" s="1"/>
  <c r="G17" i="3"/>
  <c r="F17" i="3"/>
  <c r="AI17" i="3" s="1"/>
  <c r="E17" i="3"/>
  <c r="D17" i="3"/>
  <c r="AH17" i="3" s="1"/>
  <c r="C17" i="3"/>
  <c r="B17" i="3"/>
  <c r="N15" i="3"/>
  <c r="M15" i="3"/>
  <c r="L15" i="3"/>
  <c r="K15" i="3"/>
  <c r="J15" i="3"/>
  <c r="I15" i="3"/>
  <c r="H15" i="3"/>
  <c r="G15" i="3"/>
  <c r="F15" i="3"/>
  <c r="E15" i="3"/>
  <c r="D15" i="3"/>
  <c r="C15" i="3"/>
  <c r="B15" i="3"/>
  <c r="N14" i="3"/>
  <c r="M14" i="3"/>
  <c r="L14" i="3"/>
  <c r="K14" i="3"/>
  <c r="J14" i="3"/>
  <c r="I14" i="3"/>
  <c r="H14" i="3"/>
  <c r="G14" i="3"/>
  <c r="F14" i="3"/>
  <c r="E14" i="3"/>
  <c r="D14" i="3"/>
  <c r="C14" i="3"/>
  <c r="B14" i="3"/>
  <c r="N13" i="3"/>
  <c r="AQ13" i="3" s="1"/>
  <c r="M13" i="3"/>
  <c r="L13" i="3"/>
  <c r="K13" i="3"/>
  <c r="AO13" i="3" s="1"/>
  <c r="J13" i="3"/>
  <c r="AM13" i="3" s="1"/>
  <c r="I13" i="3"/>
  <c r="AL13" i="3" s="1"/>
  <c r="H13" i="3"/>
  <c r="G13" i="3"/>
  <c r="AK13" i="3" s="1"/>
  <c r="F13" i="3"/>
  <c r="E13" i="3"/>
  <c r="AH13" i="3" s="1"/>
  <c r="D13" i="3"/>
  <c r="C13" i="3"/>
  <c r="AG13" i="3" s="1"/>
  <c r="B13" i="3"/>
  <c r="N12" i="3"/>
  <c r="M12" i="3"/>
  <c r="L12" i="3"/>
  <c r="K12" i="3"/>
  <c r="J12" i="3"/>
  <c r="J11" i="3" s="1"/>
  <c r="I12" i="3"/>
  <c r="H12" i="3"/>
  <c r="G12" i="3"/>
  <c r="F12" i="3"/>
  <c r="E12" i="3"/>
  <c r="D12" i="3"/>
  <c r="C12" i="3"/>
  <c r="B12" i="3"/>
  <c r="N9" i="3"/>
  <c r="M9" i="3"/>
  <c r="AQ9" i="3" s="1"/>
  <c r="L9" i="3"/>
  <c r="K9" i="3"/>
  <c r="J9" i="3"/>
  <c r="I9" i="3"/>
  <c r="AM9" i="3" s="1"/>
  <c r="H9" i="3"/>
  <c r="G9" i="3"/>
  <c r="F9" i="3"/>
  <c r="E9" i="3"/>
  <c r="AI9" i="3" s="1"/>
  <c r="D9" i="3"/>
  <c r="C9" i="3"/>
  <c r="AF9" i="3" s="1"/>
  <c r="B9" i="3"/>
  <c r="N8" i="3"/>
  <c r="M8" i="3"/>
  <c r="L8" i="3"/>
  <c r="AP8" i="3" s="1"/>
  <c r="K8" i="3"/>
  <c r="J8" i="3"/>
  <c r="I8" i="3"/>
  <c r="H8" i="3"/>
  <c r="G8" i="3"/>
  <c r="F8" i="3"/>
  <c r="E8" i="3"/>
  <c r="D8" i="3"/>
  <c r="C8" i="3"/>
  <c r="B8" i="3"/>
  <c r="AF8" i="3" s="1"/>
  <c r="N7" i="3"/>
  <c r="AQ7" i="3" s="1"/>
  <c r="M7" i="3"/>
  <c r="AP7" i="3" s="1"/>
  <c r="L7" i="3"/>
  <c r="K7" i="3"/>
  <c r="J7" i="3"/>
  <c r="I7" i="3"/>
  <c r="AL7" i="3" s="1"/>
  <c r="H7" i="3"/>
  <c r="G7" i="3"/>
  <c r="F7" i="3"/>
  <c r="E7" i="3"/>
  <c r="AH7" i="3" s="1"/>
  <c r="D7" i="3"/>
  <c r="C7" i="3"/>
  <c r="B7" i="3"/>
  <c r="N6" i="3"/>
  <c r="M6" i="3"/>
  <c r="L6" i="3"/>
  <c r="K6" i="3"/>
  <c r="J6" i="3"/>
  <c r="I6" i="3"/>
  <c r="H6" i="3"/>
  <c r="AL6" i="3" s="1"/>
  <c r="G6" i="3"/>
  <c r="F6" i="3"/>
  <c r="E6" i="3"/>
  <c r="D6" i="3"/>
  <c r="AH6" i="3" s="1"/>
  <c r="C6" i="3"/>
  <c r="B6" i="3"/>
  <c r="N4" i="3"/>
  <c r="M4" i="3"/>
  <c r="L4" i="3"/>
  <c r="K4" i="3"/>
  <c r="J4" i="3"/>
  <c r="I4" i="3"/>
  <c r="AL4" i="3" s="1"/>
  <c r="H4" i="3"/>
  <c r="G4" i="3"/>
  <c r="F4" i="3"/>
  <c r="E4" i="3"/>
  <c r="D4" i="3"/>
  <c r="C4" i="3"/>
  <c r="B4" i="3"/>
  <c r="D48" i="3"/>
  <c r="D29" i="4" s="1"/>
  <c r="AO47" i="3"/>
  <c r="P46" i="3"/>
  <c r="AE46" i="3"/>
  <c r="I48" i="3"/>
  <c r="I29" i="4" s="1"/>
  <c r="AI44" i="3"/>
  <c r="AL43" i="3"/>
  <c r="AI42" i="3"/>
  <c r="AK41" i="3"/>
  <c r="AP38" i="3"/>
  <c r="AM38" i="3"/>
  <c r="AO36" i="3"/>
  <c r="AM36" i="3"/>
  <c r="AH35" i="3"/>
  <c r="AP34" i="3"/>
  <c r="AH33" i="3"/>
  <c r="AJ32" i="3"/>
  <c r="S32" i="3"/>
  <c r="AF31" i="3"/>
  <c r="AL30" i="3"/>
  <c r="AQ28" i="3"/>
  <c r="AC27" i="3"/>
  <c r="AG26" i="3"/>
  <c r="AI20" i="3"/>
  <c r="AK18" i="3"/>
  <c r="AQ17" i="3"/>
  <c r="D16" i="3"/>
  <c r="AI15" i="3"/>
  <c r="AK14" i="3"/>
  <c r="AP13" i="3"/>
  <c r="H11" i="3"/>
  <c r="AH8" i="3"/>
  <c r="AI7" i="3"/>
  <c r="AO6" i="3"/>
  <c r="O54" i="2"/>
  <c r="N54" i="2"/>
  <c r="M54" i="2"/>
  <c r="L54" i="2"/>
  <c r="K54" i="2"/>
  <c r="J54" i="2"/>
  <c r="I54" i="2"/>
  <c r="H54" i="2"/>
  <c r="G54" i="2"/>
  <c r="F54" i="2"/>
  <c r="E54" i="2"/>
  <c r="D54" i="2"/>
  <c r="C54" i="2"/>
  <c r="O53" i="2"/>
  <c r="N53" i="2"/>
  <c r="M53" i="2"/>
  <c r="L53" i="2"/>
  <c r="K53" i="2"/>
  <c r="J53" i="2"/>
  <c r="I53" i="2"/>
  <c r="H53" i="2"/>
  <c r="G53" i="2"/>
  <c r="F53" i="2"/>
  <c r="E53" i="2"/>
  <c r="D53" i="2"/>
  <c r="C53" i="2"/>
  <c r="O52" i="2"/>
  <c r="N52" i="2"/>
  <c r="M52" i="2"/>
  <c r="L52" i="2"/>
  <c r="K52" i="2"/>
  <c r="J52" i="2"/>
  <c r="I52" i="2"/>
  <c r="H52" i="2"/>
  <c r="G52" i="2"/>
  <c r="F52" i="2"/>
  <c r="E52" i="2"/>
  <c r="D52" i="2"/>
  <c r="C52" i="2"/>
  <c r="O45" i="2"/>
  <c r="K45" i="2"/>
  <c r="G45" i="2"/>
  <c r="C45" i="2"/>
  <c r="L44" i="2"/>
  <c r="H44" i="2"/>
  <c r="D44" i="2"/>
  <c r="O43" i="2"/>
  <c r="N43" i="2"/>
  <c r="M43" i="2"/>
  <c r="L43" i="2"/>
  <c r="K43" i="2"/>
  <c r="J43" i="2"/>
  <c r="I43" i="2"/>
  <c r="H43" i="2"/>
  <c r="G43" i="2"/>
  <c r="F43" i="2"/>
  <c r="E43" i="2"/>
  <c r="D43" i="2"/>
  <c r="C43" i="2"/>
  <c r="O39" i="2"/>
  <c r="O44" i="2" s="1"/>
  <c r="N39" i="2"/>
  <c r="N45" i="2" s="1"/>
  <c r="M39" i="2"/>
  <c r="M46" i="2" s="1"/>
  <c r="L39" i="2"/>
  <c r="L46" i="2" s="1"/>
  <c r="K39" i="2"/>
  <c r="K44" i="2" s="1"/>
  <c r="J39" i="2"/>
  <c r="J45" i="2" s="1"/>
  <c r="I39" i="2"/>
  <c r="I46" i="2" s="1"/>
  <c r="H39" i="2"/>
  <c r="H46" i="2" s="1"/>
  <c r="G39" i="2"/>
  <c r="G44" i="2" s="1"/>
  <c r="F39" i="2"/>
  <c r="F45" i="2" s="1"/>
  <c r="E39" i="2"/>
  <c r="E46" i="2" s="1"/>
  <c r="D39" i="2"/>
  <c r="D46" i="2" s="1"/>
  <c r="C39" i="2"/>
  <c r="C44" i="2" s="1"/>
  <c r="N31" i="2"/>
  <c r="N56" i="2" s="1"/>
  <c r="J31" i="2"/>
  <c r="J56" i="2" s="1"/>
  <c r="F31" i="2"/>
  <c r="F56" i="2" s="1"/>
  <c r="O24" i="2"/>
  <c r="O31" i="2" s="1"/>
  <c r="O56" i="2" s="1"/>
  <c r="N24" i="2"/>
  <c r="M24" i="2"/>
  <c r="M31" i="2" s="1"/>
  <c r="M56" i="2" s="1"/>
  <c r="L24" i="2"/>
  <c r="L31" i="2" s="1"/>
  <c r="L56" i="2" s="1"/>
  <c r="K24" i="2"/>
  <c r="K31" i="2" s="1"/>
  <c r="K56" i="2" s="1"/>
  <c r="J24" i="2"/>
  <c r="I24" i="2"/>
  <c r="I31" i="2" s="1"/>
  <c r="I56" i="2" s="1"/>
  <c r="H24" i="2"/>
  <c r="H31" i="2" s="1"/>
  <c r="H56" i="2" s="1"/>
  <c r="G24" i="2"/>
  <c r="G31" i="2" s="1"/>
  <c r="G56" i="2" s="1"/>
  <c r="F24" i="2"/>
  <c r="E24" i="2"/>
  <c r="E31" i="2" s="1"/>
  <c r="E56" i="2" s="1"/>
  <c r="D24" i="2"/>
  <c r="D31" i="2" s="1"/>
  <c r="D56" i="2" s="1"/>
  <c r="C24" i="2"/>
  <c r="C31" i="2" s="1"/>
  <c r="C56" i="2" s="1"/>
  <c r="L18" i="2"/>
  <c r="H18" i="2"/>
  <c r="D18" i="2"/>
  <c r="O6" i="2"/>
  <c r="O18" i="2" s="1"/>
  <c r="N6" i="2"/>
  <c r="N18" i="2" s="1"/>
  <c r="M6" i="2"/>
  <c r="M18" i="2" s="1"/>
  <c r="L6" i="2"/>
  <c r="K6" i="2"/>
  <c r="K18" i="2" s="1"/>
  <c r="J6" i="2"/>
  <c r="J18" i="2" s="1"/>
  <c r="I6" i="2"/>
  <c r="I18" i="2" s="1"/>
  <c r="H6" i="2"/>
  <c r="G6" i="2"/>
  <c r="G18" i="2" s="1"/>
  <c r="F6" i="2"/>
  <c r="F18" i="2" s="1"/>
  <c r="E6" i="2"/>
  <c r="E18" i="2" s="1"/>
  <c r="D6" i="2"/>
  <c r="C6" i="2"/>
  <c r="C18" i="2" s="1"/>
  <c r="O5" i="2"/>
  <c r="N5" i="2"/>
  <c r="M5" i="2"/>
  <c r="L5" i="2"/>
  <c r="K5" i="2"/>
  <c r="J5" i="2"/>
  <c r="I5" i="2"/>
  <c r="H5" i="2"/>
  <c r="G5" i="2"/>
  <c r="F5" i="2"/>
  <c r="E5" i="2"/>
  <c r="D5" i="2"/>
  <c r="C5" i="2"/>
  <c r="N95" i="1"/>
  <c r="M95" i="1"/>
  <c r="L95" i="1"/>
  <c r="K95" i="1"/>
  <c r="J95" i="1"/>
  <c r="I95" i="1"/>
  <c r="H95" i="1"/>
  <c r="G95" i="1"/>
  <c r="F95" i="1"/>
  <c r="E95" i="1"/>
  <c r="D95" i="1"/>
  <c r="C95" i="1"/>
  <c r="B95" i="1"/>
  <c r="N92" i="1"/>
  <c r="M92" i="1"/>
  <c r="L92" i="1"/>
  <c r="K92" i="1"/>
  <c r="J92" i="1"/>
  <c r="I92" i="1"/>
  <c r="H92" i="1"/>
  <c r="G92" i="1"/>
  <c r="F92" i="1"/>
  <c r="E92" i="1"/>
  <c r="D92" i="1"/>
  <c r="C92" i="1"/>
  <c r="B92" i="1"/>
  <c r="N85" i="1"/>
  <c r="M85" i="1"/>
  <c r="L85" i="1"/>
  <c r="K85" i="1"/>
  <c r="J85" i="1"/>
  <c r="I85" i="1"/>
  <c r="H85" i="1"/>
  <c r="G85" i="1"/>
  <c r="F85" i="1"/>
  <c r="E85" i="1"/>
  <c r="D85" i="1"/>
  <c r="C85" i="1"/>
  <c r="B85" i="1"/>
  <c r="N78" i="1"/>
  <c r="N99" i="1" s="1"/>
  <c r="M78" i="1"/>
  <c r="M99" i="1" s="1"/>
  <c r="L78" i="1"/>
  <c r="L99" i="1" s="1"/>
  <c r="K78" i="1"/>
  <c r="K99" i="1" s="1"/>
  <c r="J78" i="1"/>
  <c r="J99" i="1" s="1"/>
  <c r="I78" i="1"/>
  <c r="I99" i="1" s="1"/>
  <c r="H78" i="1"/>
  <c r="H99" i="1" s="1"/>
  <c r="G78" i="1"/>
  <c r="G99" i="1" s="1"/>
  <c r="F78" i="1"/>
  <c r="F99" i="1" s="1"/>
  <c r="E78" i="1"/>
  <c r="E99" i="1" s="1"/>
  <c r="D78" i="1"/>
  <c r="D99" i="1" s="1"/>
  <c r="C78" i="1"/>
  <c r="C99" i="1" s="1"/>
  <c r="B78" i="1"/>
  <c r="B99" i="1" s="1"/>
  <c r="N73" i="1"/>
  <c r="M73" i="1"/>
  <c r="L73" i="1"/>
  <c r="L66" i="1" s="1"/>
  <c r="K73" i="1"/>
  <c r="J73" i="1"/>
  <c r="I73" i="1"/>
  <c r="H73" i="1"/>
  <c r="H66" i="1" s="1"/>
  <c r="G73" i="1"/>
  <c r="F73" i="1"/>
  <c r="E73" i="1"/>
  <c r="D73" i="1"/>
  <c r="D66" i="1" s="1"/>
  <c r="C73" i="1"/>
  <c r="B73" i="1"/>
  <c r="N70" i="1"/>
  <c r="M70" i="1"/>
  <c r="L70" i="1"/>
  <c r="K70" i="1"/>
  <c r="J70" i="1"/>
  <c r="I70" i="1"/>
  <c r="H70" i="1"/>
  <c r="G70" i="1"/>
  <c r="F70" i="1"/>
  <c r="E70" i="1"/>
  <c r="D70" i="1"/>
  <c r="C70" i="1"/>
  <c r="B70" i="1"/>
  <c r="N67" i="1"/>
  <c r="N66" i="1" s="1"/>
  <c r="M67" i="1"/>
  <c r="M66" i="1" s="1"/>
  <c r="L67" i="1"/>
  <c r="K67" i="1"/>
  <c r="J67" i="1"/>
  <c r="J66" i="1" s="1"/>
  <c r="I67" i="1"/>
  <c r="I66" i="1" s="1"/>
  <c r="H67" i="1"/>
  <c r="G67" i="1"/>
  <c r="F67" i="1"/>
  <c r="F66" i="1" s="1"/>
  <c r="E67" i="1"/>
  <c r="E66" i="1" s="1"/>
  <c r="D67" i="1"/>
  <c r="C67" i="1"/>
  <c r="B67" i="1"/>
  <c r="B66" i="1" s="1"/>
  <c r="K66" i="1"/>
  <c r="G66" i="1"/>
  <c r="C66" i="1"/>
  <c r="N64" i="1"/>
  <c r="M64" i="1"/>
  <c r="M104" i="1" s="1"/>
  <c r="L64" i="1"/>
  <c r="K64" i="1"/>
  <c r="J64" i="1"/>
  <c r="I64" i="1"/>
  <c r="I104" i="1" s="1"/>
  <c r="H64" i="1"/>
  <c r="G64" i="1"/>
  <c r="F64" i="1"/>
  <c r="E64" i="1"/>
  <c r="E104" i="1" s="1"/>
  <c r="D64" i="1"/>
  <c r="C64" i="1"/>
  <c r="B64" i="1"/>
  <c r="N52" i="1"/>
  <c r="N104" i="1" s="1"/>
  <c r="M52" i="1"/>
  <c r="L52" i="1"/>
  <c r="K52" i="1"/>
  <c r="K104" i="1" s="1"/>
  <c r="J52" i="1"/>
  <c r="J104" i="1" s="1"/>
  <c r="I52" i="1"/>
  <c r="H52" i="1"/>
  <c r="G52" i="1"/>
  <c r="G104" i="1" s="1"/>
  <c r="F52" i="1"/>
  <c r="F104" i="1" s="1"/>
  <c r="E52" i="1"/>
  <c r="D52" i="1"/>
  <c r="C52" i="1"/>
  <c r="C104" i="1" s="1"/>
  <c r="B52" i="1"/>
  <c r="B104" i="1" s="1"/>
  <c r="N40" i="1"/>
  <c r="M40" i="1"/>
  <c r="L40" i="1"/>
  <c r="K40" i="1"/>
  <c r="J40" i="1"/>
  <c r="I40" i="1"/>
  <c r="H40" i="1"/>
  <c r="G40" i="1"/>
  <c r="F40" i="1"/>
  <c r="E40" i="1"/>
  <c r="D40" i="1"/>
  <c r="C40" i="1"/>
  <c r="B40" i="1"/>
  <c r="M39" i="1"/>
  <c r="M53" i="1" s="1"/>
  <c r="L39" i="1"/>
  <c r="L53" i="1" s="1"/>
  <c r="I39" i="1"/>
  <c r="I53" i="1" s="1"/>
  <c r="H39" i="1"/>
  <c r="H53" i="1" s="1"/>
  <c r="E39" i="1"/>
  <c r="E53" i="1" s="1"/>
  <c r="D53" i="1"/>
  <c r="N35" i="1"/>
  <c r="N39" i="1" s="1"/>
  <c r="M35" i="1"/>
  <c r="L35" i="1"/>
  <c r="K35" i="1"/>
  <c r="K39" i="1" s="1"/>
  <c r="K53" i="1" s="1"/>
  <c r="J35" i="1"/>
  <c r="J39" i="1" s="1"/>
  <c r="I35" i="1"/>
  <c r="H35" i="1"/>
  <c r="G35" i="1"/>
  <c r="G39" i="1" s="1"/>
  <c r="G53" i="1" s="1"/>
  <c r="F35" i="1"/>
  <c r="F39" i="1" s="1"/>
  <c r="E35" i="1"/>
  <c r="D35" i="1"/>
  <c r="C35" i="1"/>
  <c r="C39" i="1" s="1"/>
  <c r="C53" i="1" s="1"/>
  <c r="B35" i="1"/>
  <c r="B39" i="1" s="1"/>
  <c r="N28" i="1"/>
  <c r="K28" i="1"/>
  <c r="J28" i="1"/>
  <c r="G28" i="1"/>
  <c r="G103" i="1" s="1"/>
  <c r="F28" i="1"/>
  <c r="C28" i="1"/>
  <c r="B28" i="1"/>
  <c r="N26" i="1"/>
  <c r="M26" i="1"/>
  <c r="M28" i="1" s="1"/>
  <c r="L26" i="1"/>
  <c r="L28" i="1" s="1"/>
  <c r="K26" i="1"/>
  <c r="J26" i="1"/>
  <c r="I26" i="1"/>
  <c r="I28" i="1" s="1"/>
  <c r="H26" i="1"/>
  <c r="H28" i="1" s="1"/>
  <c r="G26" i="1"/>
  <c r="F26" i="1"/>
  <c r="E26" i="1"/>
  <c r="E28" i="1" s="1"/>
  <c r="D26" i="1"/>
  <c r="D28" i="1" s="1"/>
  <c r="C26" i="1"/>
  <c r="B26" i="1"/>
  <c r="B9" i="11" l="1"/>
  <c r="L10" i="11"/>
  <c r="C21" i="5"/>
  <c r="F19" i="5"/>
  <c r="C51" i="4"/>
  <c r="G51" i="4"/>
  <c r="K51" i="4"/>
  <c r="Q27" i="3"/>
  <c r="AP27" i="3"/>
  <c r="AP30" i="3"/>
  <c r="AK32" i="3"/>
  <c r="AN32" i="3"/>
  <c r="AH38" i="3"/>
  <c r="AM42" i="3"/>
  <c r="AM44" i="3"/>
  <c r="AK4" i="3"/>
  <c r="AF12" i="3"/>
  <c r="L6" i="4"/>
  <c r="AK47" i="3"/>
  <c r="N13" i="4"/>
  <c r="AM7" i="3"/>
  <c r="AL41" i="3"/>
  <c r="AG47" i="3"/>
  <c r="F15" i="4"/>
  <c r="AQ30" i="3"/>
  <c r="AQ42" i="3"/>
  <c r="AQ44" i="3"/>
  <c r="H48" i="3"/>
  <c r="H29" i="4" s="1"/>
  <c r="L5" i="3"/>
  <c r="D11" i="3"/>
  <c r="L11" i="3"/>
  <c r="L7" i="4" s="1"/>
  <c r="B11" i="3"/>
  <c r="F11" i="3"/>
  <c r="AM14" i="3"/>
  <c r="AQ14" i="3"/>
  <c r="AH15" i="3"/>
  <c r="AL15" i="3"/>
  <c r="AP15" i="3"/>
  <c r="AJ18" i="3"/>
  <c r="B16" i="3"/>
  <c r="AI19" i="3"/>
  <c r="AM19" i="3"/>
  <c r="N16" i="3"/>
  <c r="N6" i="4" s="1"/>
  <c r="I6" i="4"/>
  <c r="AL26" i="3"/>
  <c r="AP28" i="3"/>
  <c r="AG29" i="3"/>
  <c r="AO29" i="3"/>
  <c r="AQ31" i="3"/>
  <c r="AP45" i="3"/>
  <c r="AI13" i="3"/>
  <c r="Q26" i="3"/>
  <c r="AM30" i="3"/>
  <c r="AQ38" i="3"/>
  <c r="AM43" i="3"/>
  <c r="D6" i="4"/>
  <c r="H28" i="4"/>
  <c r="F16" i="3"/>
  <c r="F6" i="4" s="1"/>
  <c r="AJ20" i="3"/>
  <c r="AI27" i="3"/>
  <c r="AQ27" i="3"/>
  <c r="AH30" i="3"/>
  <c r="AF32" i="3"/>
  <c r="AO32" i="3"/>
  <c r="AQ36" i="3"/>
  <c r="AM40" i="3"/>
  <c r="AP41" i="3"/>
  <c r="AQ43" i="3"/>
  <c r="AJ7" i="3"/>
  <c r="Y26" i="3"/>
  <c r="AM27" i="3"/>
  <c r="AG32" i="3"/>
  <c r="AI36" i="3"/>
  <c r="AL38" i="3"/>
  <c r="AQ40" i="3"/>
  <c r="AL42" i="3"/>
  <c r="AI43" i="3"/>
  <c r="AF44" i="3"/>
  <c r="B6" i="4"/>
  <c r="AG25" i="3"/>
  <c r="D13" i="4"/>
  <c r="AA25" i="3"/>
  <c r="L13" i="4"/>
  <c r="AF39" i="3"/>
  <c r="C21" i="4"/>
  <c r="AF40" i="3"/>
  <c r="C22" i="4"/>
  <c r="AN41" i="3"/>
  <c r="K23" i="4"/>
  <c r="D5" i="3"/>
  <c r="D7" i="4" s="1"/>
  <c r="D10" i="4" s="1"/>
  <c r="AP6" i="3"/>
  <c r="N11" i="3"/>
  <c r="AI14" i="3"/>
  <c r="AM15" i="3"/>
  <c r="AI31" i="3"/>
  <c r="AP35" i="3"/>
  <c r="AN40" i="3"/>
  <c r="AO44" i="3"/>
  <c r="AG8" i="3"/>
  <c r="AK8" i="3"/>
  <c r="AO8" i="3"/>
  <c r="AG14" i="3"/>
  <c r="AJ14" i="3"/>
  <c r="AO14" i="3"/>
  <c r="AJ31" i="3"/>
  <c r="G16" i="4"/>
  <c r="AN31" i="3"/>
  <c r="K16" i="4"/>
  <c r="AK39" i="3"/>
  <c r="AG40" i="3"/>
  <c r="AK40" i="3"/>
  <c r="AH41" i="3"/>
  <c r="AO41" i="3"/>
  <c r="AH42" i="3"/>
  <c r="AP42" i="3"/>
  <c r="AH43" i="3"/>
  <c r="AP43" i="3"/>
  <c r="AG44" i="3"/>
  <c r="AK44" i="3"/>
  <c r="N16" i="4"/>
  <c r="H22" i="4"/>
  <c r="L23" i="4"/>
  <c r="D25" i="4"/>
  <c r="H26" i="4"/>
  <c r="AF27" i="3"/>
  <c r="C14" i="4"/>
  <c r="AN27" i="3"/>
  <c r="K14" i="4"/>
  <c r="AJ39" i="3"/>
  <c r="G21" i="4"/>
  <c r="V43" i="3"/>
  <c r="G25" i="4"/>
  <c r="AN43" i="3"/>
  <c r="K25" i="4"/>
  <c r="AG6" i="3"/>
  <c r="AQ15" i="3"/>
  <c r="J16" i="3"/>
  <c r="J6" i="4" s="1"/>
  <c r="H16" i="3"/>
  <c r="H6" i="4" s="1"/>
  <c r="W25" i="3"/>
  <c r="AM26" i="3"/>
  <c r="AM31" i="3"/>
  <c r="AJ36" i="3"/>
  <c r="M48" i="3"/>
  <c r="M29" i="4" s="1"/>
  <c r="AH47" i="3"/>
  <c r="K11" i="3"/>
  <c r="AN11" i="3" s="1"/>
  <c r="AO20" i="3"/>
  <c r="R35" i="3"/>
  <c r="Z35" i="3"/>
  <c r="AG37" i="3"/>
  <c r="C19" i="4"/>
  <c r="H21" i="4"/>
  <c r="D24" i="4"/>
  <c r="L21" i="3"/>
  <c r="AA5" i="3" s="1"/>
  <c r="AF36" i="3"/>
  <c r="C18" i="4"/>
  <c r="AJ40" i="3"/>
  <c r="G22" i="4"/>
  <c r="AF41" i="3"/>
  <c r="C23" i="4"/>
  <c r="AJ41" i="3"/>
  <c r="G23" i="4"/>
  <c r="AF43" i="3"/>
  <c r="C25" i="4"/>
  <c r="AJ44" i="3"/>
  <c r="G26" i="4"/>
  <c r="AO25" i="3"/>
  <c r="AJ27" i="3"/>
  <c r="AN36" i="3"/>
  <c r="AN39" i="3"/>
  <c r="AO40" i="3"/>
  <c r="AK42" i="3"/>
  <c r="AN44" i="3"/>
  <c r="E48" i="3"/>
  <c r="E29" i="4" s="1"/>
  <c r="AH4" i="3"/>
  <c r="AP4" i="3"/>
  <c r="AK12" i="3"/>
  <c r="AO12" i="3"/>
  <c r="E16" i="3"/>
  <c r="E6" i="4" s="1"/>
  <c r="M16" i="3"/>
  <c r="M6" i="4" s="1"/>
  <c r="V25" i="3"/>
  <c r="G13" i="4"/>
  <c r="Z25" i="3"/>
  <c r="K13" i="4"/>
  <c r="AH26" i="3"/>
  <c r="AA26" i="3"/>
  <c r="AK29" i="3"/>
  <c r="AG33" i="3"/>
  <c r="AK33" i="3"/>
  <c r="AO33" i="3"/>
  <c r="AI34" i="3"/>
  <c r="AL35" i="3"/>
  <c r="AK37" i="3"/>
  <c r="H19" i="4"/>
  <c r="AO37" i="3"/>
  <c r="L19" i="4"/>
  <c r="AH45" i="3"/>
  <c r="AL45" i="3"/>
  <c r="AP47" i="3"/>
  <c r="D23" i="4"/>
  <c r="L25" i="4"/>
  <c r="D28" i="4"/>
  <c r="B59" i="4"/>
  <c r="F59" i="4"/>
  <c r="E59" i="4"/>
  <c r="I59" i="4"/>
  <c r="M59" i="4"/>
  <c r="J59" i="4"/>
  <c r="L59" i="4"/>
  <c r="B52" i="4"/>
  <c r="F52" i="4"/>
  <c r="J52" i="4"/>
  <c r="N52" i="4"/>
  <c r="C52" i="4"/>
  <c r="G52" i="4"/>
  <c r="K52" i="4"/>
  <c r="D52" i="4"/>
  <c r="H52" i="4"/>
  <c r="L52" i="4"/>
  <c r="AK45" i="3"/>
  <c r="AL47" i="3"/>
  <c r="L48" i="3"/>
  <c r="L29" i="4" s="1"/>
  <c r="AG41" i="3"/>
  <c r="AG42" i="3"/>
  <c r="AO42" i="3"/>
  <c r="AJ43" i="3"/>
  <c r="R43" i="3"/>
  <c r="AG36" i="3"/>
  <c r="AF35" i="3"/>
  <c r="AJ33" i="3"/>
  <c r="AN33" i="3"/>
  <c r="W26" i="3"/>
  <c r="V27" i="3"/>
  <c r="R27" i="3"/>
  <c r="V31" i="3"/>
  <c r="G34" i="4" s="1"/>
  <c r="R25" i="3"/>
  <c r="Z27" i="3"/>
  <c r="Z43" i="3"/>
  <c r="S29" i="3"/>
  <c r="AA29" i="3"/>
  <c r="F22" i="3"/>
  <c r="AF18" i="3"/>
  <c r="AN18" i="3"/>
  <c r="B22" i="3"/>
  <c r="AF14" i="3"/>
  <c r="AN14" i="3"/>
  <c r="C11" i="3"/>
  <c r="AG11" i="3" s="1"/>
  <c r="AJ12" i="3"/>
  <c r="AG12" i="3"/>
  <c r="G11" i="3"/>
  <c r="AJ11" i="3" s="1"/>
  <c r="AN12" i="3"/>
  <c r="AJ8" i="3"/>
  <c r="AN8" i="3"/>
  <c r="H5" i="3"/>
  <c r="AK6" i="3"/>
  <c r="AO4" i="3"/>
  <c r="AG4" i="3"/>
  <c r="AM4" i="3"/>
  <c r="F5" i="3"/>
  <c r="AI6" i="3"/>
  <c r="AL16" i="3"/>
  <c r="T47" i="3"/>
  <c r="E38" i="4" s="1"/>
  <c r="T46" i="3"/>
  <c r="T34" i="3"/>
  <c r="T45" i="3"/>
  <c r="T38" i="3"/>
  <c r="T33" i="3"/>
  <c r="T30" i="3"/>
  <c r="T41" i="3"/>
  <c r="E36" i="4" s="1"/>
  <c r="T27" i="3"/>
  <c r="AH25" i="3"/>
  <c r="X47" i="3"/>
  <c r="I38" i="4" s="1"/>
  <c r="X46" i="3"/>
  <c r="X45" i="3"/>
  <c r="X38" i="3"/>
  <c r="X33" i="3"/>
  <c r="X30" i="3"/>
  <c r="X41" i="3"/>
  <c r="I36" i="4" s="1"/>
  <c r="X34" i="3"/>
  <c r="X25" i="3"/>
  <c r="AB45" i="3"/>
  <c r="AB41" i="3"/>
  <c r="M36" i="4" s="1"/>
  <c r="AB34" i="3"/>
  <c r="AB47" i="3"/>
  <c r="M38" i="4" s="1"/>
  <c r="AB46" i="3"/>
  <c r="AB38" i="3"/>
  <c r="AB33" i="3"/>
  <c r="AB30" i="3"/>
  <c r="AB27" i="3"/>
  <c r="AP25" i="3"/>
  <c r="AB25" i="3"/>
  <c r="AG28" i="3"/>
  <c r="S28" i="3"/>
  <c r="AK28" i="3"/>
  <c r="W28" i="3"/>
  <c r="T37" i="3"/>
  <c r="E35" i="4" s="1"/>
  <c r="AB37" i="3"/>
  <c r="M35" i="4" s="1"/>
  <c r="AA4" i="3"/>
  <c r="C5" i="3"/>
  <c r="K5" i="3"/>
  <c r="AF6" i="3"/>
  <c r="AJ6" i="3"/>
  <c r="AN6" i="3"/>
  <c r="AF7" i="3"/>
  <c r="AN7" i="3"/>
  <c r="AL8" i="3"/>
  <c r="AJ9" i="3"/>
  <c r="AN9" i="3"/>
  <c r="AH14" i="3"/>
  <c r="AL14" i="3"/>
  <c r="AP14" i="3"/>
  <c r="AM16" i="3"/>
  <c r="AH18" i="3"/>
  <c r="AL18" i="3"/>
  <c r="AP18" i="3"/>
  <c r="AF20" i="3"/>
  <c r="AN20" i="3"/>
  <c r="AL25" i="3"/>
  <c r="T26" i="3"/>
  <c r="F21" i="3"/>
  <c r="AI4" i="3"/>
  <c r="AQ4" i="3"/>
  <c r="J5" i="3"/>
  <c r="J7" i="4" s="1"/>
  <c r="AM6" i="3"/>
  <c r="B5" i="3"/>
  <c r="N5" i="3"/>
  <c r="AQ6" i="3"/>
  <c r="AA21" i="3"/>
  <c r="AG9" i="3"/>
  <c r="AK9" i="3"/>
  <c r="AO9" i="3"/>
  <c r="E11" i="3"/>
  <c r="AH12" i="3"/>
  <c r="AL12" i="3"/>
  <c r="I11" i="3"/>
  <c r="M11" i="3"/>
  <c r="AP12" i="3"/>
  <c r="AF15" i="3"/>
  <c r="AJ15" i="3"/>
  <c r="AN15" i="3"/>
  <c r="AH16" i="3"/>
  <c r="AP16" i="3"/>
  <c r="AF19" i="3"/>
  <c r="AJ19" i="3"/>
  <c r="AN19" i="3"/>
  <c r="G5" i="3"/>
  <c r="E5" i="3"/>
  <c r="I5" i="3"/>
  <c r="M5" i="3"/>
  <c r="AG7" i="3"/>
  <c r="AK7" i="3"/>
  <c r="AO7" i="3"/>
  <c r="AI8" i="3"/>
  <c r="AM8" i="3"/>
  <c r="AQ8" i="3"/>
  <c r="AH9" i="3"/>
  <c r="AL9" i="3"/>
  <c r="AP9" i="3"/>
  <c r="AF13" i="3"/>
  <c r="AJ13" i="3"/>
  <c r="AN13" i="3"/>
  <c r="AG15" i="3"/>
  <c r="AK15" i="3"/>
  <c r="AO15" i="3"/>
  <c r="AI16" i="3"/>
  <c r="C16" i="3"/>
  <c r="AG16" i="3" s="1"/>
  <c r="AF17" i="3"/>
  <c r="G16" i="3"/>
  <c r="G6" i="4" s="1"/>
  <c r="AJ17" i="3"/>
  <c r="K16" i="3"/>
  <c r="AO16" i="3" s="1"/>
  <c r="AN17" i="3"/>
  <c r="AG19" i="3"/>
  <c r="AA19" i="3"/>
  <c r="AO19" i="3"/>
  <c r="T25" i="3"/>
  <c r="X26" i="3"/>
  <c r="AP26" i="3"/>
  <c r="AB26" i="3"/>
  <c r="AQ26" i="3"/>
  <c r="AG27" i="3"/>
  <c r="S27" i="3"/>
  <c r="AH27" i="3"/>
  <c r="AK27" i="3"/>
  <c r="W27" i="3"/>
  <c r="AL27" i="3"/>
  <c r="AO27" i="3"/>
  <c r="AA27" i="3"/>
  <c r="X27" i="3"/>
  <c r="D22" i="3"/>
  <c r="AK19" i="3"/>
  <c r="AP19" i="3"/>
  <c r="Q46" i="3"/>
  <c r="Q42" i="3"/>
  <c r="Q39" i="3"/>
  <c r="Q31" i="3"/>
  <c r="B34" i="4" s="1"/>
  <c r="Q35" i="3"/>
  <c r="Q38" i="3"/>
  <c r="Q30" i="3"/>
  <c r="Q25" i="3"/>
  <c r="U46" i="3"/>
  <c r="U35" i="3"/>
  <c r="U31" i="3"/>
  <c r="F34" i="4" s="1"/>
  <c r="U42" i="3"/>
  <c r="U34" i="3"/>
  <c r="AI25" i="3"/>
  <c r="U25" i="3"/>
  <c r="Y46" i="3"/>
  <c r="Y42" i="3"/>
  <c r="Y31" i="3"/>
  <c r="J34" i="4" s="1"/>
  <c r="Y35" i="3"/>
  <c r="Y38" i="3"/>
  <c r="Y30" i="3"/>
  <c r="AM25" i="3"/>
  <c r="Y25" i="3"/>
  <c r="AC46" i="3"/>
  <c r="AC42" i="3"/>
  <c r="AC35" i="3"/>
  <c r="AC31" i="3"/>
  <c r="N34" i="4" s="1"/>
  <c r="AC34" i="3"/>
  <c r="AQ25" i="3"/>
  <c r="AC25" i="3"/>
  <c r="AN25" i="3"/>
  <c r="U26" i="3"/>
  <c r="Y27" i="3"/>
  <c r="AH28" i="3"/>
  <c r="T28" i="3"/>
  <c r="AL28" i="3"/>
  <c r="X28" i="3"/>
  <c r="H22" i="3"/>
  <c r="G21" i="3"/>
  <c r="AI12" i="3"/>
  <c r="AM12" i="3"/>
  <c r="AQ12" i="3"/>
  <c r="AA15" i="3"/>
  <c r="AG17" i="3"/>
  <c r="AK17" i="3"/>
  <c r="AO17" i="3"/>
  <c r="AL19" i="3"/>
  <c r="AQ19" i="3"/>
  <c r="AH20" i="3"/>
  <c r="AL20" i="3"/>
  <c r="AP20" i="3"/>
  <c r="AQ20" i="3"/>
  <c r="AJ25" i="3"/>
  <c r="AF26" i="3"/>
  <c r="R26" i="3"/>
  <c r="AJ26" i="3"/>
  <c r="V26" i="3"/>
  <c r="AN26" i="3"/>
  <c r="Z26" i="3"/>
  <c r="AO26" i="3"/>
  <c r="U27" i="3"/>
  <c r="Q28" i="3"/>
  <c r="AI28" i="3"/>
  <c r="U28" i="3"/>
  <c r="AM28" i="3"/>
  <c r="Y28" i="3"/>
  <c r="T29" i="3"/>
  <c r="AB29" i="3"/>
  <c r="AA32" i="3"/>
  <c r="W36" i="3"/>
  <c r="U38" i="3"/>
  <c r="AC38" i="3"/>
  <c r="AF4" i="3"/>
  <c r="AJ4" i="3"/>
  <c r="AN4" i="3"/>
  <c r="L10" i="3"/>
  <c r="AM20" i="3"/>
  <c r="S37" i="3"/>
  <c r="D35" i="4" s="1"/>
  <c r="S40" i="3"/>
  <c r="S44" i="3"/>
  <c r="D37" i="4" s="1"/>
  <c r="S33" i="3"/>
  <c r="W44" i="3"/>
  <c r="H37" i="4" s="1"/>
  <c r="W40" i="3"/>
  <c r="W33" i="3"/>
  <c r="W32" i="3"/>
  <c r="W37" i="3"/>
  <c r="H35" i="4" s="1"/>
  <c r="W29" i="3"/>
  <c r="AA44" i="3"/>
  <c r="L37" i="4" s="1"/>
  <c r="AA40" i="3"/>
  <c r="AA37" i="3"/>
  <c r="L35" i="4" s="1"/>
  <c r="AA33" i="3"/>
  <c r="S25" i="3"/>
  <c r="AF25" i="3"/>
  <c r="AK25" i="3"/>
  <c r="S26" i="3"/>
  <c r="AK26" i="3"/>
  <c r="AF28" i="3"/>
  <c r="AJ28" i="3"/>
  <c r="AN28" i="3"/>
  <c r="U30" i="3"/>
  <c r="AC30" i="3"/>
  <c r="Q34" i="3"/>
  <c r="Y34" i="3"/>
  <c r="AC28" i="3"/>
  <c r="AF30" i="3"/>
  <c r="R30" i="3"/>
  <c r="AJ30" i="3"/>
  <c r="V30" i="3"/>
  <c r="AN30" i="3"/>
  <c r="Z30" i="3"/>
  <c r="AG31" i="3"/>
  <c r="S31" i="3"/>
  <c r="D34" i="4" s="1"/>
  <c r="AK31" i="3"/>
  <c r="W31" i="3"/>
  <c r="H34" i="4" s="1"/>
  <c r="AO31" i="3"/>
  <c r="AA31" i="3"/>
  <c r="L34" i="4" s="1"/>
  <c r="R31" i="3"/>
  <c r="C34" i="4" s="1"/>
  <c r="Z31" i="3"/>
  <c r="K34" i="4" s="1"/>
  <c r="AH32" i="3"/>
  <c r="T32" i="3"/>
  <c r="AL32" i="3"/>
  <c r="X32" i="3"/>
  <c r="AP32" i="3"/>
  <c r="AB32" i="3"/>
  <c r="V32" i="3"/>
  <c r="V35" i="3"/>
  <c r="R36" i="3"/>
  <c r="Z36" i="3"/>
  <c r="AF38" i="3"/>
  <c r="R38" i="3"/>
  <c r="AJ38" i="3"/>
  <c r="V38" i="3"/>
  <c r="AN38" i="3"/>
  <c r="Z38" i="3"/>
  <c r="S39" i="3"/>
  <c r="AA39" i="3"/>
  <c r="R39" i="3"/>
  <c r="AG39" i="3"/>
  <c r="AF46" i="3"/>
  <c r="R46" i="3"/>
  <c r="AJ46" i="3"/>
  <c r="V46" i="3"/>
  <c r="AK46" i="3"/>
  <c r="AN46" i="3"/>
  <c r="Z46" i="3"/>
  <c r="AO46" i="3"/>
  <c r="B48" i="3"/>
  <c r="B29" i="4" s="1"/>
  <c r="Q47" i="3"/>
  <c r="B38" i="4" s="1"/>
  <c r="F48" i="3"/>
  <c r="F29" i="4" s="1"/>
  <c r="AI47" i="3"/>
  <c r="U47" i="3"/>
  <c r="F38" i="4" s="1"/>
  <c r="J48" i="3"/>
  <c r="J29" i="4" s="1"/>
  <c r="AM47" i="3"/>
  <c r="Y47" i="3"/>
  <c r="J38" i="4" s="1"/>
  <c r="N48" i="3"/>
  <c r="N29" i="4" s="1"/>
  <c r="AQ47" i="3"/>
  <c r="AC47" i="3"/>
  <c r="N38" i="4" s="1"/>
  <c r="R28" i="3"/>
  <c r="V28" i="3"/>
  <c r="Z28" i="3"/>
  <c r="Q29" i="3"/>
  <c r="AI29" i="3"/>
  <c r="U29" i="3"/>
  <c r="AM29" i="3"/>
  <c r="Y29" i="3"/>
  <c r="AQ29" i="3"/>
  <c r="AC29" i="3"/>
  <c r="X29" i="3"/>
  <c r="AH29" i="3"/>
  <c r="AP29" i="3"/>
  <c r="AG30" i="3"/>
  <c r="AK30" i="3"/>
  <c r="AO30" i="3"/>
  <c r="AH31" i="3"/>
  <c r="AL31" i="3"/>
  <c r="AP31" i="3"/>
  <c r="Q32" i="3"/>
  <c r="AI32" i="3"/>
  <c r="AM32" i="3"/>
  <c r="AQ32" i="3"/>
  <c r="S36" i="3"/>
  <c r="AA36" i="3"/>
  <c r="AK36" i="3"/>
  <c r="Q37" i="3"/>
  <c r="B35" i="4" s="1"/>
  <c r="AI37" i="3"/>
  <c r="U37" i="3"/>
  <c r="F35" i="4" s="1"/>
  <c r="AM37" i="3"/>
  <c r="Y37" i="3"/>
  <c r="J35" i="4" s="1"/>
  <c r="AQ37" i="3"/>
  <c r="AC37" i="3"/>
  <c r="N35" i="4" s="1"/>
  <c r="X37" i="3"/>
  <c r="I35" i="4" s="1"/>
  <c r="AH37" i="3"/>
  <c r="AP37" i="3"/>
  <c r="AG38" i="3"/>
  <c r="AK38" i="3"/>
  <c r="AO38" i="3"/>
  <c r="V39" i="3"/>
  <c r="Q43" i="3"/>
  <c r="Q45" i="3"/>
  <c r="AI45" i="3"/>
  <c r="U45" i="3"/>
  <c r="AM45" i="3"/>
  <c r="Y45" i="3"/>
  <c r="AQ45" i="3"/>
  <c r="AC45" i="3"/>
  <c r="D49" i="3"/>
  <c r="D30" i="4" s="1"/>
  <c r="S48" i="3"/>
  <c r="AA28" i="3"/>
  <c r="AF29" i="3"/>
  <c r="R29" i="3"/>
  <c r="AJ29" i="3"/>
  <c r="V29" i="3"/>
  <c r="AN29" i="3"/>
  <c r="R32" i="3"/>
  <c r="Z32" i="3"/>
  <c r="AF34" i="3"/>
  <c r="R34" i="3"/>
  <c r="AJ34" i="3"/>
  <c r="V34" i="3"/>
  <c r="AN34" i="3"/>
  <c r="Z34" i="3"/>
  <c r="AG35" i="3"/>
  <c r="S35" i="3"/>
  <c r="AK35" i="3"/>
  <c r="W35" i="3"/>
  <c r="AO35" i="3"/>
  <c r="AA35" i="3"/>
  <c r="AH36" i="3"/>
  <c r="T36" i="3"/>
  <c r="AL36" i="3"/>
  <c r="X36" i="3"/>
  <c r="AP36" i="3"/>
  <c r="AB36" i="3"/>
  <c r="V36" i="3"/>
  <c r="AF37" i="3"/>
  <c r="AJ37" i="3"/>
  <c r="AN37" i="3"/>
  <c r="W39" i="3"/>
  <c r="AO39" i="3"/>
  <c r="AF45" i="3"/>
  <c r="AJ45" i="3"/>
  <c r="AN45" i="3"/>
  <c r="AG46" i="3"/>
  <c r="H49" i="3"/>
  <c r="H30" i="4" s="1"/>
  <c r="W48" i="3"/>
  <c r="AB28" i="3"/>
  <c r="Q33" i="3"/>
  <c r="AI33" i="3"/>
  <c r="U33" i="3"/>
  <c r="AM33" i="3"/>
  <c r="Y33" i="3"/>
  <c r="AQ33" i="3"/>
  <c r="AC33" i="3"/>
  <c r="Q36" i="3"/>
  <c r="Z39" i="3"/>
  <c r="AF42" i="3"/>
  <c r="R42" i="3"/>
  <c r="AJ42" i="3"/>
  <c r="V42" i="3"/>
  <c r="AN42" i="3"/>
  <c r="Z42" i="3"/>
  <c r="Q44" i="3"/>
  <c r="B37" i="4" s="1"/>
  <c r="AH39" i="3"/>
  <c r="AL39" i="3"/>
  <c r="X39" i="3"/>
  <c r="AP39" i="3"/>
  <c r="AB39" i="3"/>
  <c r="AH40" i="3"/>
  <c r="T40" i="3"/>
  <c r="AL40" i="3"/>
  <c r="X40" i="3"/>
  <c r="AP40" i="3"/>
  <c r="AB40" i="3"/>
  <c r="AG43" i="3"/>
  <c r="S43" i="3"/>
  <c r="AK43" i="3"/>
  <c r="W43" i="3"/>
  <c r="AO43" i="3"/>
  <c r="AA43" i="3"/>
  <c r="S46" i="3"/>
  <c r="W46" i="3"/>
  <c r="AA46" i="3"/>
  <c r="C48" i="3"/>
  <c r="G48" i="3"/>
  <c r="G29" i="4" s="1"/>
  <c r="K48" i="3"/>
  <c r="K29" i="4" s="1"/>
  <c r="L49" i="3"/>
  <c r="L30" i="4" s="1"/>
  <c r="AA48" i="3"/>
  <c r="Z29" i="3"/>
  <c r="S30" i="3"/>
  <c r="W30" i="3"/>
  <c r="AA30" i="3"/>
  <c r="T31" i="3"/>
  <c r="E34" i="4" s="1"/>
  <c r="X31" i="3"/>
  <c r="I34" i="4" s="1"/>
  <c r="AB31" i="3"/>
  <c r="M34" i="4" s="1"/>
  <c r="U32" i="3"/>
  <c r="Y32" i="3"/>
  <c r="AC32" i="3"/>
  <c r="R33" i="3"/>
  <c r="V33" i="3"/>
  <c r="Z33" i="3"/>
  <c r="S34" i="3"/>
  <c r="W34" i="3"/>
  <c r="AA34" i="3"/>
  <c r="T35" i="3"/>
  <c r="X35" i="3"/>
  <c r="AB35" i="3"/>
  <c r="U36" i="3"/>
  <c r="Y36" i="3"/>
  <c r="AC36" i="3"/>
  <c r="R37" i="3"/>
  <c r="C35" i="4" s="1"/>
  <c r="V37" i="3"/>
  <c r="G35" i="4" s="1"/>
  <c r="Z37" i="3"/>
  <c r="K35" i="4" s="1"/>
  <c r="S38" i="3"/>
  <c r="W38" i="3"/>
  <c r="AA38" i="3"/>
  <c r="AI39" i="3"/>
  <c r="U39" i="3"/>
  <c r="AM39" i="3"/>
  <c r="Y39" i="3"/>
  <c r="AQ39" i="3"/>
  <c r="AC39" i="3"/>
  <c r="T39" i="3"/>
  <c r="Q40" i="3"/>
  <c r="AI40" i="3"/>
  <c r="U40" i="3"/>
  <c r="Q41" i="3"/>
  <c r="B36" i="4" s="1"/>
  <c r="AI41" i="3"/>
  <c r="U41" i="3"/>
  <c r="F36" i="4" s="1"/>
  <c r="AM41" i="3"/>
  <c r="Y41" i="3"/>
  <c r="J36" i="4" s="1"/>
  <c r="AQ41" i="3"/>
  <c r="AC41" i="3"/>
  <c r="N36" i="4" s="1"/>
  <c r="AH44" i="3"/>
  <c r="T44" i="3"/>
  <c r="E37" i="4" s="1"/>
  <c r="AL44" i="3"/>
  <c r="X44" i="3"/>
  <c r="I37" i="4" s="1"/>
  <c r="AP44" i="3"/>
  <c r="AB44" i="3"/>
  <c r="M37" i="4" s="1"/>
  <c r="E49" i="3"/>
  <c r="E30" i="4" s="1"/>
  <c r="AH48" i="3"/>
  <c r="T48" i="3"/>
  <c r="I49" i="3"/>
  <c r="I30" i="4" s="1"/>
  <c r="AL48" i="3"/>
  <c r="X48" i="3"/>
  <c r="M49" i="3"/>
  <c r="M30" i="4" s="1"/>
  <c r="AP48" i="3"/>
  <c r="AB48" i="3"/>
  <c r="AH46" i="3"/>
  <c r="AL46" i="3"/>
  <c r="AP46" i="3"/>
  <c r="Y40" i="3"/>
  <c r="AC40" i="3"/>
  <c r="R41" i="3"/>
  <c r="C36" i="4" s="1"/>
  <c r="V41" i="3"/>
  <c r="G36" i="4" s="1"/>
  <c r="Z41" i="3"/>
  <c r="K36" i="4" s="1"/>
  <c r="S42" i="3"/>
  <c r="W42" i="3"/>
  <c r="AA42" i="3"/>
  <c r="T43" i="3"/>
  <c r="X43" i="3"/>
  <c r="AB43" i="3"/>
  <c r="U44" i="3"/>
  <c r="F37" i="4" s="1"/>
  <c r="Y44" i="3"/>
  <c r="J37" i="4" s="1"/>
  <c r="AC44" i="3"/>
  <c r="N37" i="4" s="1"/>
  <c r="R45" i="3"/>
  <c r="V45" i="3"/>
  <c r="Z45" i="3"/>
  <c r="R47" i="3"/>
  <c r="C38" i="4" s="1"/>
  <c r="V47" i="3"/>
  <c r="G38" i="4" s="1"/>
  <c r="Z47" i="3"/>
  <c r="K38" i="4" s="1"/>
  <c r="AF47" i="3"/>
  <c r="AJ47" i="3"/>
  <c r="AN47" i="3"/>
  <c r="R40" i="3"/>
  <c r="V40" i="3"/>
  <c r="Z40" i="3"/>
  <c r="S41" i="3"/>
  <c r="D36" i="4" s="1"/>
  <c r="W41" i="3"/>
  <c r="H36" i="4" s="1"/>
  <c r="AA41" i="3"/>
  <c r="L36" i="4" s="1"/>
  <c r="T42" i="3"/>
  <c r="X42" i="3"/>
  <c r="AB42" i="3"/>
  <c r="U43" i="3"/>
  <c r="Y43" i="3"/>
  <c r="AC43" i="3"/>
  <c r="R44" i="3"/>
  <c r="C37" i="4" s="1"/>
  <c r="V44" i="3"/>
  <c r="G37" i="4" s="1"/>
  <c r="Z44" i="3"/>
  <c r="K37" i="4" s="1"/>
  <c r="S45" i="3"/>
  <c r="W45" i="3"/>
  <c r="AA45" i="3"/>
  <c r="S47" i="3"/>
  <c r="D38" i="4" s="1"/>
  <c r="W47" i="3"/>
  <c r="H38" i="4" s="1"/>
  <c r="AA47" i="3"/>
  <c r="L38" i="4" s="1"/>
  <c r="G33" i="2"/>
  <c r="G32" i="2"/>
  <c r="G34" i="2"/>
  <c r="G55" i="2"/>
  <c r="E32" i="2"/>
  <c r="E55" i="2"/>
  <c r="E34" i="2"/>
  <c r="E33" i="2"/>
  <c r="M55" i="2"/>
  <c r="M34" i="2"/>
  <c r="M33" i="2"/>
  <c r="M32" i="2"/>
  <c r="H32" i="2"/>
  <c r="C33" i="2"/>
  <c r="C32" i="2"/>
  <c r="C55" i="2"/>
  <c r="C34" i="2"/>
  <c r="K33" i="2"/>
  <c r="K55" i="2"/>
  <c r="K34" i="2"/>
  <c r="K32" i="2"/>
  <c r="O33" i="2"/>
  <c r="O32" i="2"/>
  <c r="O55" i="2"/>
  <c r="O34" i="2"/>
  <c r="D32" i="2"/>
  <c r="I55" i="2"/>
  <c r="I34" i="2"/>
  <c r="I32" i="2"/>
  <c r="I33" i="2"/>
  <c r="F55" i="2"/>
  <c r="F34" i="2"/>
  <c r="F33" i="2"/>
  <c r="F32" i="2"/>
  <c r="J55" i="2"/>
  <c r="J34" i="2"/>
  <c r="J33" i="2"/>
  <c r="J32" i="2"/>
  <c r="N55" i="2"/>
  <c r="N34" i="2"/>
  <c r="N33" i="2"/>
  <c r="N32" i="2"/>
  <c r="L32" i="2"/>
  <c r="F46" i="2"/>
  <c r="N46" i="2"/>
  <c r="D34" i="2"/>
  <c r="H34" i="2"/>
  <c r="L34" i="2"/>
  <c r="E44" i="2"/>
  <c r="I44" i="2"/>
  <c r="M44" i="2"/>
  <c r="D45" i="2"/>
  <c r="H45" i="2"/>
  <c r="L45" i="2"/>
  <c r="C46" i="2"/>
  <c r="G46" i="2"/>
  <c r="K46" i="2"/>
  <c r="O46" i="2"/>
  <c r="D55" i="2"/>
  <c r="H55" i="2"/>
  <c r="L55" i="2"/>
  <c r="H33" i="2"/>
  <c r="F44" i="2"/>
  <c r="J44" i="2"/>
  <c r="N44" i="2"/>
  <c r="E45" i="2"/>
  <c r="I45" i="2"/>
  <c r="M45" i="2"/>
  <c r="D33" i="2"/>
  <c r="L33" i="2"/>
  <c r="J46" i="2"/>
  <c r="F103" i="1"/>
  <c r="F102" i="1"/>
  <c r="F53" i="1"/>
  <c r="F54" i="1" s="1"/>
  <c r="N103" i="1"/>
  <c r="N102" i="1"/>
  <c r="N53" i="1"/>
  <c r="N54" i="1" s="1"/>
  <c r="L102" i="1"/>
  <c r="L103" i="1"/>
  <c r="L54" i="1"/>
  <c r="C103" i="1"/>
  <c r="K103" i="1"/>
  <c r="B103" i="1"/>
  <c r="B53" i="1"/>
  <c r="B54" i="1" s="1"/>
  <c r="B102" i="1"/>
  <c r="J103" i="1"/>
  <c r="J53" i="1"/>
  <c r="J54" i="1" s="1"/>
  <c r="J102" i="1"/>
  <c r="D102" i="1"/>
  <c r="D103" i="1"/>
  <c r="D54" i="1"/>
  <c r="H102" i="1"/>
  <c r="H103" i="1"/>
  <c r="H54" i="1"/>
  <c r="E103" i="1"/>
  <c r="E54" i="1"/>
  <c r="E102" i="1"/>
  <c r="I54" i="1"/>
  <c r="I103" i="1"/>
  <c r="I102" i="1"/>
  <c r="M103" i="1"/>
  <c r="M102" i="1"/>
  <c r="M54" i="1"/>
  <c r="D104" i="1"/>
  <c r="H104" i="1"/>
  <c r="L104" i="1"/>
  <c r="C102" i="1"/>
  <c r="G102" i="1"/>
  <c r="K102" i="1"/>
  <c r="C54" i="1"/>
  <c r="G54" i="1"/>
  <c r="K54" i="1"/>
  <c r="L15" i="11" l="1"/>
  <c r="B10" i="11"/>
  <c r="C59" i="4"/>
  <c r="L10" i="4"/>
  <c r="L8" i="4"/>
  <c r="L22" i="3"/>
  <c r="AA13" i="3"/>
  <c r="AA11" i="3"/>
  <c r="AA16" i="3"/>
  <c r="J10" i="4"/>
  <c r="AA14" i="3"/>
  <c r="N22" i="3"/>
  <c r="AA20" i="3"/>
  <c r="AA7" i="3"/>
  <c r="M7" i="4"/>
  <c r="M8" i="4" s="1"/>
  <c r="M9" i="4" s="1"/>
  <c r="AA6" i="3"/>
  <c r="AA8" i="3"/>
  <c r="AA17" i="3"/>
  <c r="AO11" i="3"/>
  <c r="AA12" i="3"/>
  <c r="AA9" i="3"/>
  <c r="J22" i="3"/>
  <c r="M10" i="4"/>
  <c r="AQ16" i="3"/>
  <c r="I21" i="3"/>
  <c r="I7" i="4"/>
  <c r="AF11" i="3"/>
  <c r="N21" i="3"/>
  <c r="N5" i="4" s="1"/>
  <c r="N7" i="4"/>
  <c r="K21" i="3"/>
  <c r="K5" i="4" s="1"/>
  <c r="K7" i="4"/>
  <c r="D10" i="3"/>
  <c r="H21" i="3"/>
  <c r="H7" i="4"/>
  <c r="H10" i="4" s="1"/>
  <c r="V9" i="3"/>
  <c r="G5" i="4"/>
  <c r="AG48" i="3"/>
  <c r="C29" i="4"/>
  <c r="E10" i="3"/>
  <c r="E7" i="4"/>
  <c r="B21" i="3"/>
  <c r="B5" i="4" s="1"/>
  <c r="B7" i="4"/>
  <c r="B10" i="4" s="1"/>
  <c r="C7" i="4"/>
  <c r="F10" i="3"/>
  <c r="AI10" i="3" s="1"/>
  <c r="F7" i="4"/>
  <c r="C6" i="4"/>
  <c r="D8" i="4"/>
  <c r="D21" i="3"/>
  <c r="S19" i="3" s="1"/>
  <c r="G10" i="3"/>
  <c r="G7" i="4"/>
  <c r="G10" i="4" s="1"/>
  <c r="U6" i="3"/>
  <c r="F5" i="4"/>
  <c r="AA18" i="3"/>
  <c r="L5" i="4"/>
  <c r="J8" i="4"/>
  <c r="K6" i="4"/>
  <c r="H59" i="4"/>
  <c r="K59" i="4"/>
  <c r="D59" i="4"/>
  <c r="G59" i="4"/>
  <c r="AO48" i="3"/>
  <c r="AK11" i="3"/>
  <c r="W16" i="3"/>
  <c r="E21" i="3"/>
  <c r="E5" i="4" s="1"/>
  <c r="W8" i="3"/>
  <c r="V14" i="3"/>
  <c r="W14" i="3"/>
  <c r="W4" i="3"/>
  <c r="W15" i="3"/>
  <c r="W7" i="3"/>
  <c r="W9" i="3"/>
  <c r="W18" i="3"/>
  <c r="W6" i="3"/>
  <c r="V6" i="3"/>
  <c r="V4" i="3"/>
  <c r="W17" i="3"/>
  <c r="W11" i="3"/>
  <c r="H10" i="3"/>
  <c r="W10" i="3" s="1"/>
  <c r="W5" i="3"/>
  <c r="W12" i="3"/>
  <c r="Z9" i="3"/>
  <c r="K10" i="3"/>
  <c r="AO10" i="3" s="1"/>
  <c r="V18" i="3"/>
  <c r="AO5" i="3"/>
  <c r="V12" i="3"/>
  <c r="V11" i="3"/>
  <c r="V8" i="3"/>
  <c r="T9" i="3"/>
  <c r="T17" i="3"/>
  <c r="T13" i="3"/>
  <c r="T20" i="3"/>
  <c r="S13" i="3"/>
  <c r="V19" i="3"/>
  <c r="V15" i="3"/>
  <c r="T12" i="3"/>
  <c r="T15" i="3"/>
  <c r="T7" i="3"/>
  <c r="S15" i="3"/>
  <c r="T16" i="3"/>
  <c r="Q4" i="3"/>
  <c r="Q6" i="3"/>
  <c r="Q14" i="3"/>
  <c r="X13" i="3"/>
  <c r="Q12" i="3"/>
  <c r="Q18" i="3"/>
  <c r="AC17" i="3"/>
  <c r="AC9" i="3"/>
  <c r="AC14" i="3"/>
  <c r="AC12" i="3"/>
  <c r="E50" i="3"/>
  <c r="E31" i="4" s="1"/>
  <c r="AH49" i="3"/>
  <c r="T49" i="3"/>
  <c r="E40" i="4" s="1"/>
  <c r="S49" i="3"/>
  <c r="D40" i="4" s="1"/>
  <c r="D50" i="3"/>
  <c r="D31" i="4" s="1"/>
  <c r="AA22" i="3"/>
  <c r="AJ16" i="3"/>
  <c r="V16" i="3"/>
  <c r="AK16" i="3"/>
  <c r="AM5" i="3"/>
  <c r="AF5" i="3"/>
  <c r="T10" i="3"/>
  <c r="I50" i="3"/>
  <c r="I31" i="4" s="1"/>
  <c r="X49" i="3"/>
  <c r="I40" i="4" s="1"/>
  <c r="AL49" i="3"/>
  <c r="C49" i="3"/>
  <c r="C30" i="4" s="1"/>
  <c r="R48" i="3"/>
  <c r="AF48" i="3"/>
  <c r="W49" i="3"/>
  <c r="H40" i="4" s="1"/>
  <c r="H50" i="3"/>
  <c r="H31" i="4" s="1"/>
  <c r="AI48" i="3"/>
  <c r="U48" i="3"/>
  <c r="F49" i="3"/>
  <c r="F30" i="4" s="1"/>
  <c r="AA10" i="3"/>
  <c r="X7" i="3"/>
  <c r="Z4" i="3"/>
  <c r="X20" i="3"/>
  <c r="U14" i="3"/>
  <c r="AJ21" i="3"/>
  <c r="V21" i="3"/>
  <c r="V20" i="3"/>
  <c r="S21" i="3"/>
  <c r="S10" i="3"/>
  <c r="S16" i="3"/>
  <c r="Q21" i="3"/>
  <c r="Q17" i="3"/>
  <c r="Q13" i="3"/>
  <c r="Q19" i="3"/>
  <c r="Q15" i="3"/>
  <c r="Q7" i="3"/>
  <c r="Q20" i="3"/>
  <c r="Q9" i="3"/>
  <c r="Q11" i="3"/>
  <c r="AN16" i="3"/>
  <c r="Z16" i="3"/>
  <c r="Q8" i="3"/>
  <c r="AL5" i="3"/>
  <c r="X5" i="3"/>
  <c r="I10" i="3"/>
  <c r="T21" i="3"/>
  <c r="T6" i="3"/>
  <c r="T4" i="3"/>
  <c r="AL11" i="3"/>
  <c r="X11" i="3"/>
  <c r="I22" i="3"/>
  <c r="AG5" i="3"/>
  <c r="Q5" i="3"/>
  <c r="B10" i="3"/>
  <c r="Q10" i="3" s="1"/>
  <c r="N10" i="3"/>
  <c r="Z20" i="3"/>
  <c r="T14" i="3"/>
  <c r="AK21" i="3"/>
  <c r="K22" i="3"/>
  <c r="Z21" i="3"/>
  <c r="AP5" i="3"/>
  <c r="X21" i="3"/>
  <c r="X6" i="3"/>
  <c r="X4" i="3"/>
  <c r="AL21" i="3"/>
  <c r="AP11" i="3"/>
  <c r="M22" i="3"/>
  <c r="AQ11" i="3"/>
  <c r="AK10" i="3"/>
  <c r="AI21" i="3"/>
  <c r="U21" i="3"/>
  <c r="U20" i="3"/>
  <c r="U19" i="3"/>
  <c r="U15" i="3"/>
  <c r="U9" i="3"/>
  <c r="U13" i="3"/>
  <c r="U17" i="3"/>
  <c r="U7" i="3"/>
  <c r="X14" i="3"/>
  <c r="U11" i="3"/>
  <c r="X16" i="3"/>
  <c r="M50" i="3"/>
  <c r="M31" i="4" s="1"/>
  <c r="AB49" i="3"/>
  <c r="M40" i="4" s="1"/>
  <c r="AP49" i="3"/>
  <c r="AA49" i="3"/>
  <c r="L40" i="4" s="1"/>
  <c r="L50" i="3"/>
  <c r="L31" i="4" s="1"/>
  <c r="AM48" i="3"/>
  <c r="Y48" i="3"/>
  <c r="J49" i="3"/>
  <c r="J30" i="4" s="1"/>
  <c r="X15" i="3"/>
  <c r="U18" i="3"/>
  <c r="U12" i="3"/>
  <c r="V10" i="3"/>
  <c r="C21" i="3"/>
  <c r="V17" i="3"/>
  <c r="Q22" i="3"/>
  <c r="AH5" i="3"/>
  <c r="T5" i="3"/>
  <c r="Z19" i="3"/>
  <c r="X12" i="3"/>
  <c r="E22" i="3"/>
  <c r="AH11" i="3"/>
  <c r="T11" i="3"/>
  <c r="AI11" i="3"/>
  <c r="U4" i="3"/>
  <c r="X18" i="3"/>
  <c r="V7" i="3"/>
  <c r="G22" i="3"/>
  <c r="AK22" i="3" s="1"/>
  <c r="J21" i="3"/>
  <c r="J5" i="4" s="1"/>
  <c r="Z7" i="3"/>
  <c r="G49" i="3"/>
  <c r="AJ48" i="3"/>
  <c r="V48" i="3"/>
  <c r="AK48" i="3"/>
  <c r="K49" i="3"/>
  <c r="AN48" i="3"/>
  <c r="Z48" i="3"/>
  <c r="AQ48" i="3"/>
  <c r="AC48" i="3"/>
  <c r="N49" i="3"/>
  <c r="N30" i="4" s="1"/>
  <c r="Q48" i="3"/>
  <c r="B49" i="3"/>
  <c r="B30" i="4" s="1"/>
  <c r="X17" i="3"/>
  <c r="X9" i="3"/>
  <c r="Z6" i="3"/>
  <c r="U16" i="3"/>
  <c r="C10" i="3"/>
  <c r="W22" i="3"/>
  <c r="Z17" i="3"/>
  <c r="AF16" i="3"/>
  <c r="V13" i="3"/>
  <c r="U8" i="3"/>
  <c r="V5" i="3"/>
  <c r="AJ5" i="3"/>
  <c r="C22" i="3"/>
  <c r="AG22" i="3" s="1"/>
  <c r="AO21" i="3"/>
  <c r="AQ5" i="3"/>
  <c r="AK5" i="3"/>
  <c r="M21" i="3"/>
  <c r="Q16" i="3"/>
  <c r="AM11" i="3"/>
  <c r="T8" i="3"/>
  <c r="AN5" i="3"/>
  <c r="Z5" i="3"/>
  <c r="X19" i="3"/>
  <c r="AI5" i="3"/>
  <c r="U5" i="3"/>
  <c r="J10" i="3"/>
  <c r="AN10" i="3" s="1"/>
  <c r="U22" i="3"/>
  <c r="M10" i="3"/>
  <c r="H57" i="2"/>
  <c r="H62" i="2" s="1"/>
  <c r="H59" i="2"/>
  <c r="H58" i="2"/>
  <c r="O58" i="2"/>
  <c r="O57" i="2"/>
  <c r="O62" i="2" s="1"/>
  <c r="O59" i="2"/>
  <c r="C58" i="2"/>
  <c r="C57" i="2"/>
  <c r="C62" i="2" s="1"/>
  <c r="C59" i="2"/>
  <c r="M49" i="2"/>
  <c r="M48" i="2"/>
  <c r="M47" i="2"/>
  <c r="G58" i="2"/>
  <c r="G57" i="2"/>
  <c r="G62" i="2" s="1"/>
  <c r="G59" i="2"/>
  <c r="D57" i="2"/>
  <c r="D62" i="2" s="1"/>
  <c r="D58" i="2"/>
  <c r="D59" i="2"/>
  <c r="N59" i="2"/>
  <c r="N58" i="2"/>
  <c r="N57" i="2"/>
  <c r="N62" i="2" s="1"/>
  <c r="F59" i="2"/>
  <c r="F58" i="2"/>
  <c r="F57" i="2"/>
  <c r="F62" i="2" s="1"/>
  <c r="K58" i="2"/>
  <c r="K59" i="2"/>
  <c r="K57" i="2"/>
  <c r="K62" i="2" s="1"/>
  <c r="N49" i="2"/>
  <c r="N48" i="2"/>
  <c r="N47" i="2"/>
  <c r="J49" i="2"/>
  <c r="J48" i="2"/>
  <c r="J47" i="2"/>
  <c r="F49" i="2"/>
  <c r="F48" i="2"/>
  <c r="F47" i="2"/>
  <c r="D47" i="2"/>
  <c r="D48" i="2"/>
  <c r="D49" i="2"/>
  <c r="E57" i="2"/>
  <c r="E62" i="2" s="1"/>
  <c r="E59" i="2"/>
  <c r="E58" i="2"/>
  <c r="G48" i="2"/>
  <c r="G49" i="2"/>
  <c r="G47" i="2"/>
  <c r="L47" i="2"/>
  <c r="L48" i="2"/>
  <c r="L49" i="2"/>
  <c r="J59" i="2"/>
  <c r="J58" i="2"/>
  <c r="J57" i="2"/>
  <c r="J62" i="2" s="1"/>
  <c r="I59" i="2"/>
  <c r="I58" i="2"/>
  <c r="I57" i="2"/>
  <c r="I62" i="2" s="1"/>
  <c r="O48" i="2"/>
  <c r="O49" i="2"/>
  <c r="O47" i="2"/>
  <c r="C48" i="2"/>
  <c r="C47" i="2"/>
  <c r="C49" i="2"/>
  <c r="L57" i="2"/>
  <c r="L62" i="2" s="1"/>
  <c r="L58" i="2"/>
  <c r="L59" i="2"/>
  <c r="I47" i="2"/>
  <c r="I49" i="2"/>
  <c r="I48" i="2"/>
  <c r="K48" i="2"/>
  <c r="K47" i="2"/>
  <c r="K49" i="2"/>
  <c r="H47" i="2"/>
  <c r="H48" i="2"/>
  <c r="H49" i="2"/>
  <c r="M59" i="2"/>
  <c r="M57" i="2"/>
  <c r="M62" i="2" s="1"/>
  <c r="M58" i="2"/>
  <c r="E49" i="2"/>
  <c r="E47" i="2"/>
  <c r="E48" i="2"/>
  <c r="L16" i="11" l="1"/>
  <c r="B19" i="11"/>
  <c r="B15" i="11"/>
  <c r="Z12" i="3"/>
  <c r="Z10" i="3"/>
  <c r="Z11" i="3"/>
  <c r="Z8" i="3"/>
  <c r="B8" i="4"/>
  <c r="AH10" i="3"/>
  <c r="Z18" i="3"/>
  <c r="Z15" i="3"/>
  <c r="Z13" i="3"/>
  <c r="Z14" i="3"/>
  <c r="C10" i="4"/>
  <c r="K10" i="4"/>
  <c r="E10" i="4"/>
  <c r="E8" i="4"/>
  <c r="E9" i="4" s="1"/>
  <c r="AC5" i="3"/>
  <c r="AG21" i="3"/>
  <c r="C5" i="4"/>
  <c r="S4" i="3"/>
  <c r="S12" i="3"/>
  <c r="AC22" i="3"/>
  <c r="AC8" i="3"/>
  <c r="AC15" i="3"/>
  <c r="AC11" i="3"/>
  <c r="S20" i="3"/>
  <c r="S5" i="3"/>
  <c r="D5" i="4"/>
  <c r="S17" i="3"/>
  <c r="AO49" i="3"/>
  <c r="K30" i="4"/>
  <c r="AK49" i="3"/>
  <c r="G30" i="4"/>
  <c r="S7" i="3"/>
  <c r="U10" i="3"/>
  <c r="AH21" i="3"/>
  <c r="S6" i="3"/>
  <c r="S14" i="3"/>
  <c r="AC16" i="3"/>
  <c r="AC4" i="3"/>
  <c r="AC19" i="3"/>
  <c r="AC20" i="3"/>
  <c r="S9" i="3"/>
  <c r="C8" i="4"/>
  <c r="I10" i="4"/>
  <c r="I8" i="4"/>
  <c r="G8" i="4"/>
  <c r="AB5" i="3"/>
  <c r="M5" i="4"/>
  <c r="AJ10" i="3"/>
  <c r="S22" i="3"/>
  <c r="S8" i="3"/>
  <c r="S18" i="3"/>
  <c r="AC18" i="3"/>
  <c r="AC6" i="3"/>
  <c r="AC7" i="3"/>
  <c r="AC13" i="3"/>
  <c r="AC21" i="3"/>
  <c r="S11" i="3"/>
  <c r="K8" i="4"/>
  <c r="F10" i="4"/>
  <c r="F8" i="4"/>
  <c r="F9" i="4" s="1"/>
  <c r="W21" i="3"/>
  <c r="H5" i="4"/>
  <c r="W13" i="3"/>
  <c r="W20" i="3"/>
  <c r="W19" i="3"/>
  <c r="N10" i="4"/>
  <c r="N8" i="4"/>
  <c r="N9" i="4" s="1"/>
  <c r="X8" i="3"/>
  <c r="I5" i="4"/>
  <c r="H8" i="4"/>
  <c r="H9" i="4" s="1"/>
  <c r="T18" i="3"/>
  <c r="T19" i="3"/>
  <c r="R16" i="3"/>
  <c r="B50" i="3"/>
  <c r="Q49" i="3"/>
  <c r="B40" i="4" s="1"/>
  <c r="AM21" i="3"/>
  <c r="Y21" i="3"/>
  <c r="Y20" i="3"/>
  <c r="Y11" i="3"/>
  <c r="Y7" i="3"/>
  <c r="Y9" i="3"/>
  <c r="Y17" i="3"/>
  <c r="Y13" i="3"/>
  <c r="Y19" i="3"/>
  <c r="Y15" i="3"/>
  <c r="Y6" i="3"/>
  <c r="Y16" i="3"/>
  <c r="Y22" i="3"/>
  <c r="Y14" i="3"/>
  <c r="Y8" i="3"/>
  <c r="Y12" i="3"/>
  <c r="Y18" i="3"/>
  <c r="Y4" i="3"/>
  <c r="AH22" i="3"/>
  <c r="T22" i="3"/>
  <c r="AI22" i="3"/>
  <c r="J50" i="3"/>
  <c r="J31" i="4" s="1"/>
  <c r="AM49" i="3"/>
  <c r="Y49" i="3"/>
  <c r="J40" i="4" s="1"/>
  <c r="AP50" i="3"/>
  <c r="AB50" i="3"/>
  <c r="M39" i="4" s="1"/>
  <c r="AB22" i="3"/>
  <c r="AP22" i="3"/>
  <c r="AQ22" i="3"/>
  <c r="X10" i="3"/>
  <c r="AL10" i="3"/>
  <c r="F50" i="3"/>
  <c r="F31" i="4" s="1"/>
  <c r="AI49" i="3"/>
  <c r="U49" i="3"/>
  <c r="F40" i="4" s="1"/>
  <c r="C50" i="3"/>
  <c r="AF49" i="3"/>
  <c r="R49" i="3"/>
  <c r="C40" i="4" s="1"/>
  <c r="AH50" i="3"/>
  <c r="T50" i="3"/>
  <c r="E39" i="4" s="1"/>
  <c r="AA50" i="3"/>
  <c r="L39" i="4" s="1"/>
  <c r="AN22" i="3"/>
  <c r="Z22" i="3"/>
  <c r="AP21" i="3"/>
  <c r="AB21" i="3"/>
  <c r="AB6" i="3"/>
  <c r="AB4" i="3"/>
  <c r="AB20" i="3"/>
  <c r="AB13" i="3"/>
  <c r="AB19" i="3"/>
  <c r="AB8" i="3"/>
  <c r="AB14" i="3"/>
  <c r="AB12" i="3"/>
  <c r="AB16" i="3"/>
  <c r="AB9" i="3"/>
  <c r="AB17" i="3"/>
  <c r="AB18" i="3"/>
  <c r="AB15" i="3"/>
  <c r="AB7" i="3"/>
  <c r="AF10" i="3"/>
  <c r="R10" i="3"/>
  <c r="AG10" i="3"/>
  <c r="N50" i="3"/>
  <c r="N31" i="4" s="1"/>
  <c r="AQ49" i="3"/>
  <c r="AC49" i="3"/>
  <c r="N40" i="4" s="1"/>
  <c r="AJ22" i="3"/>
  <c r="V22" i="3"/>
  <c r="AF21" i="3"/>
  <c r="R21" i="3"/>
  <c r="R9" i="3"/>
  <c r="R4" i="3"/>
  <c r="R8" i="3"/>
  <c r="R7" i="3"/>
  <c r="R20" i="3"/>
  <c r="R11" i="3"/>
  <c r="R15" i="3"/>
  <c r="R19" i="3"/>
  <c r="R14" i="3"/>
  <c r="R13" i="3"/>
  <c r="R17" i="3"/>
  <c r="R6" i="3"/>
  <c r="R18" i="3"/>
  <c r="R12" i="3"/>
  <c r="AB11" i="3"/>
  <c r="AQ10" i="3"/>
  <c r="AC10" i="3"/>
  <c r="AL22" i="3"/>
  <c r="X22" i="3"/>
  <c r="AM22" i="3"/>
  <c r="Y5" i="3"/>
  <c r="AG49" i="3"/>
  <c r="W50" i="3"/>
  <c r="H39" i="4" s="1"/>
  <c r="AL50" i="3"/>
  <c r="X50" i="3"/>
  <c r="I39" i="4" s="1"/>
  <c r="S50" i="3"/>
  <c r="D39" i="4" s="1"/>
  <c r="AM10" i="3"/>
  <c r="Y10" i="3"/>
  <c r="AP10" i="3"/>
  <c r="AB10" i="3"/>
  <c r="AF22" i="3"/>
  <c r="R22" i="3"/>
  <c r="K50" i="3"/>
  <c r="K31" i="4" s="1"/>
  <c r="AN49" i="3"/>
  <c r="Z49" i="3"/>
  <c r="K40" i="4" s="1"/>
  <c r="G50" i="3"/>
  <c r="AJ49" i="3"/>
  <c r="V49" i="3"/>
  <c r="G40" i="4" s="1"/>
  <c r="AN21" i="3"/>
  <c r="R5" i="3"/>
  <c r="AO22" i="3"/>
  <c r="AQ21" i="3"/>
  <c r="E64" i="2"/>
  <c r="E63" i="2"/>
  <c r="J64" i="2"/>
  <c r="J63" i="2"/>
  <c r="K64" i="2"/>
  <c r="K63" i="2"/>
  <c r="M64" i="2"/>
  <c r="M63" i="2"/>
  <c r="I63" i="2"/>
  <c r="I64" i="2"/>
  <c r="G64" i="2"/>
  <c r="G63" i="2"/>
  <c r="F64" i="2"/>
  <c r="F63" i="2"/>
  <c r="D63" i="2"/>
  <c r="D64" i="2"/>
  <c r="C64" i="2"/>
  <c r="C63" i="2"/>
  <c r="L63" i="2"/>
  <c r="L64" i="2"/>
  <c r="N64" i="2"/>
  <c r="N63" i="2"/>
  <c r="O64" i="2"/>
  <c r="O63" i="2"/>
  <c r="H63" i="2"/>
  <c r="H64" i="2"/>
  <c r="B16" i="11" l="1"/>
  <c r="B18" i="11"/>
  <c r="AK50" i="3"/>
  <c r="G31" i="4"/>
  <c r="AG50" i="3"/>
  <c r="C31" i="4"/>
  <c r="Q50" i="3"/>
  <c r="B39" i="4" s="1"/>
  <c r="B31" i="4"/>
  <c r="K9" i="4"/>
  <c r="L9" i="4"/>
  <c r="C9" i="4"/>
  <c r="D9" i="4"/>
  <c r="I9" i="4"/>
  <c r="J9" i="4"/>
  <c r="G9" i="4"/>
  <c r="AM50" i="3"/>
  <c r="Y50" i="3"/>
  <c r="J39" i="4" s="1"/>
  <c r="AN50" i="3"/>
  <c r="Z50" i="3"/>
  <c r="K39" i="4" s="1"/>
  <c r="AO50" i="3"/>
  <c r="AI50" i="3"/>
  <c r="U50" i="3"/>
  <c r="F39" i="4" s="1"/>
  <c r="V50" i="3"/>
  <c r="G39" i="4" s="1"/>
  <c r="AJ50" i="3"/>
  <c r="AQ50" i="3"/>
  <c r="AC50" i="3"/>
  <c r="N39" i="4" s="1"/>
  <c r="R50" i="3"/>
  <c r="C39" i="4" s="1"/>
  <c r="AF50" i="3"/>
</calcChain>
</file>

<file path=xl/sharedStrings.xml><?xml version="1.0" encoding="utf-8"?>
<sst xmlns="http://schemas.openxmlformats.org/spreadsheetml/2006/main" count="1406" uniqueCount="831">
  <si>
    <t>1A - Bilanțul</t>
  </si>
  <si>
    <t xml:space="preserve">Completați cu informatii din Bilanțul aferent ultimelor trei exercitii financiare incheiate (ultimii 3 ani fiscali). N reprezintă anul fiscal anterior depunerii cererii de finanțare. </t>
  </si>
  <si>
    <t>Proiectia bilanțului la nivelul intregii activitati a intreprinderii, cu ajutor nerambursabil, pe perioada de implementare si operare a investitiei</t>
  </si>
  <si>
    <t>Implementare si operare</t>
  </si>
  <si>
    <t>N-2</t>
  </si>
  <si>
    <t>N-1</t>
  </si>
  <si>
    <t>N</t>
  </si>
  <si>
    <t>A.Active imobilizate</t>
  </si>
  <si>
    <t>I.Imobilizari necorporale</t>
  </si>
  <si>
    <t>II.Imobilizari corporale</t>
  </si>
  <si>
    <t>1.  Terenuri şi amenajări de terenuri</t>
  </si>
  <si>
    <t>2. Construcții</t>
  </si>
  <si>
    <t>3. Instalații tehnice şi mijloace de transport</t>
  </si>
  <si>
    <t>4. Mobilier, aparatură birotică, echipamente de protecție a valorilor umane şi materiale şi alte active corporale</t>
  </si>
  <si>
    <t>5. Investiții imobiliare</t>
  </si>
  <si>
    <t>6.Active corporale de explorare şi evaluare a resurselor minerale</t>
  </si>
  <si>
    <t>7.Active biologice productive</t>
  </si>
  <si>
    <t>8. Instalații tehnice şi mijloace de transport în curs de aprovizionare</t>
  </si>
  <si>
    <t>9. Mobilier, aparatură birotică, echipamente de protecție a valorilor umane şi materiale şi alte active corporale în curs de aprovizionare</t>
  </si>
  <si>
    <t>10.Active biologice productive în curs de aprovizionare</t>
  </si>
  <si>
    <t>11.Imobilizări corporale în curs de execuție</t>
  </si>
  <si>
    <t>12.Investiții imobiliare în curs de execuție</t>
  </si>
  <si>
    <t>13.Avansuri acordate pentru imobilizări corporale</t>
  </si>
  <si>
    <t>14. Amortizări privind imobilizările corporale</t>
  </si>
  <si>
    <t>15. Ajustări pentru deprecierea imobilizărilor corporale</t>
  </si>
  <si>
    <t xml:space="preserve">16. Ajustări pentru deprecierea imobilizărilor corporale în curs de execuție </t>
  </si>
  <si>
    <t>17. Ajustări pentru deprecierea investițiilor imobiliare în curs de execuție</t>
  </si>
  <si>
    <t>Imobilizari corporale - total</t>
  </si>
  <si>
    <t>III.Imobilizari financiare</t>
  </si>
  <si>
    <t>Active imobilizate - total</t>
  </si>
  <si>
    <t>B.Active circulante</t>
  </si>
  <si>
    <t>I.Stocuri:</t>
  </si>
  <si>
    <t>1. Materii prime si materiale consumabile</t>
  </si>
  <si>
    <t>2. Productia in curs de executie</t>
  </si>
  <si>
    <t>3. Produse finite si marfuri</t>
  </si>
  <si>
    <t>4. Avansuri pentru cumparari stocuri</t>
  </si>
  <si>
    <t>Stocuri - total</t>
  </si>
  <si>
    <t>II.Creante</t>
  </si>
  <si>
    <t>III.Investitii  pe termen scurt</t>
  </si>
  <si>
    <t>IV.Casa si conturi la banci</t>
  </si>
  <si>
    <t>Active circulante - total</t>
  </si>
  <si>
    <t>C.Cheltuieli in avans</t>
  </si>
  <si>
    <t>1. Sume de reluat într-o perioadă de până la un an</t>
  </si>
  <si>
    <t>2. Sume de reluat într-o perioadă mai mare de un an</t>
  </si>
  <si>
    <t>D.Datorii: sumele care trebuie platite intr-o perioada de pana la un an</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</si>
  <si>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</si>
  <si>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</si>
  <si>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</si>
  <si>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</si>
  <si>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</si>
  <si>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</si>
  <si>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</si>
  <si>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</si>
  <si>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Datorii: sumele care trebuie platite intr-o perioada de pana la un an</t>
  </si>
  <si>
    <t>E.Active circulante nete/datorii curente nete</t>
  </si>
  <si>
    <t>F.Total active minus datorii curente</t>
  </si>
  <si>
    <t>G.Datorii: sumele care trebuie platite intr-o perioada mai mare de un an</t>
  </si>
  <si>
    <t>1. Împrumuturi din emisiuni de obligațiuni</t>
  </si>
  <si>
    <t>2. Credite bancare pe termen lung</t>
  </si>
  <si>
    <t xml:space="preserve">5. Efecte de comert de platit </t>
  </si>
  <si>
    <t xml:space="preserve">6. Sume datorate entitatilor afiliate </t>
  </si>
  <si>
    <t xml:space="preserve">8. Alte datorii, inclusiv datoriile fiscale si datoriile privind asigurarile sociale </t>
  </si>
  <si>
    <t>Datorii ce trebuie platite intr-o perioada mai mare de un an - total</t>
  </si>
  <si>
    <t>H.Provizioane</t>
  </si>
  <si>
    <t>I.Venituri in avans</t>
  </si>
  <si>
    <t xml:space="preserve">1. Subvenţii pentru investiţii </t>
  </si>
  <si>
    <t>Sume de reluat într-o perioadă de până la un an</t>
  </si>
  <si>
    <t>Sume de reluat într-o perioadă mai mare de un an</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</si>
  <si>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</si>
  <si>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</si>
  <si>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</si>
  <si>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</si>
  <si>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</si>
  <si>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J.Capital si rezerve</t>
  </si>
  <si>
    <t>I.Capital, din care</t>
  </si>
  <si>
    <t>1.  Capital subscris vărsat</t>
  </si>
  <si>
    <t xml:space="preserve"> 2. Capital subscris nevărsat</t>
  </si>
  <si>
    <t xml:space="preserve"> 3. Patrimoniu regiei</t>
  </si>
  <si>
    <t xml:space="preserve"> 4. Patrimoniul institutelor naționale de cercetare-dezvoltare</t>
  </si>
  <si>
    <t>5.Alte elemente de capitaluri proprii</t>
  </si>
  <si>
    <t>II.Prime de capital</t>
  </si>
  <si>
    <t>III.Rezerve din reevaluare</t>
  </si>
  <si>
    <t>Sold Creditor</t>
  </si>
  <si>
    <t>Sold Debitor</t>
  </si>
  <si>
    <t>IV.Rezerve</t>
  </si>
  <si>
    <t>Acţiuni proprii</t>
  </si>
  <si>
    <t>Câştiguri legate de instrumentele de capitaluri proprii</t>
  </si>
  <si>
    <t>Pierderi legate de instrumentele de capitaluri proprii</t>
  </si>
  <si>
    <t>V.Profitul sau pierderea reportat(ă)</t>
  </si>
  <si>
    <t>VI.Profitul sau pierderea exercitiului financiar</t>
  </si>
  <si>
    <t>Repartizarea profitului</t>
  </si>
  <si>
    <t>Capitaluri proprii - total</t>
  </si>
  <si>
    <t>Patrimoniul public</t>
  </si>
  <si>
    <t>Patrimoniul privat</t>
  </si>
  <si>
    <t>Capitaluri - total</t>
  </si>
  <si>
    <t>TOTAL ACTIV</t>
  </si>
  <si>
    <t>TOTAL CAPITALURI SI DATORII</t>
  </si>
  <si>
    <t>NUMĂR MEDIU DE SALARIAȚI</t>
  </si>
  <si>
    <t>1B - Contul de profit și pierdere</t>
  </si>
  <si>
    <t xml:space="preserve">Completați cu informatii din Contul de profit și pierdere aferent ultimelor trei exercitii financiare incheiate (ultimii 3 ani fiscali).  N reprezintă anul fiscal anterior depunerii cererii de finanțare. </t>
  </si>
  <si>
    <t>1. Cifra de afaceri neta</t>
  </si>
  <si>
    <t>Producția vândută</t>
  </si>
  <si>
    <t>Venituri din vânzarea mărfurilor</t>
  </si>
  <si>
    <t>Reduceri comerciale acordate</t>
  </si>
  <si>
    <t>Venituri din dobânzi înregistrate de entităţile radiate din Registrul general si care mai au in derulare contracte de leasing</t>
  </si>
  <si>
    <t>Venituri din subvenţii de exploatare aferente cifrei de afaceri nete</t>
  </si>
  <si>
    <t>2. Venituri aferente costului producției în curs de execuție (+ pentru C; - pentru D)</t>
  </si>
  <si>
    <t>7/8.</t>
  </si>
  <si>
    <t>3. Venituri  din productia de imobilizări necorporale și corporale</t>
  </si>
  <si>
    <t>4. Venituri din reevaluarea imobilizărilor corporale</t>
  </si>
  <si>
    <t>5. Venituri din producția de investiții imobiliare</t>
  </si>
  <si>
    <t>6. Venituri din subvenții de exploatare</t>
  </si>
  <si>
    <t>7. Alte venituri din exploatare</t>
  </si>
  <si>
    <t>Venituri din exploatare - total</t>
  </si>
  <si>
    <t xml:space="preserve">8. Cheltuieli cu materiile prime şi materialele consumabile </t>
  </si>
  <si>
    <t>Alte cheltuieli materiale</t>
  </si>
  <si>
    <t>Alte cheltuieli externe (cu energie şi apă)</t>
  </si>
  <si>
    <t xml:space="preserve">Cheltuieli privind mărfurile </t>
  </si>
  <si>
    <t>Reduceri comerciale primite</t>
  </si>
  <si>
    <t>9. Cheltuieli cu personalul</t>
  </si>
  <si>
    <t>Salarii şi indemnizaţii</t>
  </si>
  <si>
    <t>Cheltuieli cu asigurările şi protecţia socială</t>
  </si>
  <si>
    <t>10. Ajustări de valoare privind imobilizările corporale şi necorporale</t>
  </si>
  <si>
    <t xml:space="preserve">Ajustări de valoare privind activele circulante </t>
  </si>
  <si>
    <t xml:space="preserve">11. Alte cheltuieli de exploatare </t>
  </si>
  <si>
    <t xml:space="preserve">Ajustări privind provizioanele  </t>
  </si>
  <si>
    <t>Cheltuieli din exploatare - total</t>
  </si>
  <si>
    <t>Rezultatul din exploatare</t>
  </si>
  <si>
    <t>Rezultatul din exploatare Profit</t>
  </si>
  <si>
    <t>Rezultatul din exploatare Pierdere</t>
  </si>
  <si>
    <t>12. Venituri din interese de participare</t>
  </si>
  <si>
    <t>13. Venituri din dobânzi</t>
  </si>
  <si>
    <t>14. Venituri din subvenţii de exploatare pentru dobânda datorată</t>
  </si>
  <si>
    <t>15. Alte venituri financiare</t>
  </si>
  <si>
    <t>Venituri financiare</t>
  </si>
  <si>
    <t>16. Ajustări de valoare privind imobilizările financiare şi investiţiile financiare deţinute ca active circulante</t>
  </si>
  <si>
    <t xml:space="preserve">17. Cheltuieli privind dobânzile </t>
  </si>
  <si>
    <t xml:space="preserve">Alte cheltuieli financiare  </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</si>
  <si>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</si>
  <si>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</si>
  <si>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</si>
  <si>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</si>
  <si>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</si>
  <si>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</si>
  <si>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</si>
  <si>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</si>
  <si>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</si>
  <si>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</si>
  <si>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</si>
  <si>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</si>
  <si>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</si>
  <si>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</si>
  <si>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</si>
  <si>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</si>
  <si>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</si>
  <si>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Impozit pe profit</t>
  </si>
  <si>
    <t>Alte impozite neprezentate la elementele de mai sus</t>
  </si>
  <si>
    <t>Rezultatul net</t>
  </si>
  <si>
    <t>Rezultatul net Profit</t>
  </si>
  <si>
    <t>Rezultatul net Pierdere</t>
  </si>
  <si>
    <t>*Elementele de cheltuieli si venituri extraordinare au fost eliminate din noul plan de conturi si din noul format al situatiilor financiare</t>
  </si>
  <si>
    <t>1C - Analiza financiară extinsă</t>
  </si>
  <si>
    <t>Istoric Bilanț</t>
  </si>
  <si>
    <t>Indicatori structură bilanț (% din total activ)</t>
  </si>
  <si>
    <t>Indicatori modificare relativă</t>
  </si>
  <si>
    <t>Active imobilizate</t>
  </si>
  <si>
    <t>Active curente</t>
  </si>
  <si>
    <t>Stocuri</t>
  </si>
  <si>
    <t>Creante de incasat</t>
  </si>
  <si>
    <t>Cheltuieli inregistrate in avans</t>
  </si>
  <si>
    <t>Cash si echivalente de cash</t>
  </si>
  <si>
    <t>Activ total</t>
  </si>
  <si>
    <t>Datorii curente</t>
  </si>
  <si>
    <t>Datorii financiare pe termen scurt</t>
  </si>
  <si>
    <t>Datorii comerciale - furnizori</t>
  </si>
  <si>
    <t>Alte datorii pe termen scurt</t>
  </si>
  <si>
    <t>Venituri inregistrate in avans</t>
  </si>
  <si>
    <t>Datorii pe termen lung</t>
  </si>
  <si>
    <t>Datorii financiare pe termen lung</t>
  </si>
  <si>
    <t>Alte datorii pe termen lung</t>
  </si>
  <si>
    <t>Provizioane</t>
  </si>
  <si>
    <t>Capital propriu</t>
  </si>
  <si>
    <t>Istoric cont de profit și pierdere</t>
  </si>
  <si>
    <t>Indicatori structură CPP (% in cifra de afaceri)</t>
  </si>
  <si>
    <t>Cifra de afaceri neta</t>
  </si>
  <si>
    <t>Alte venituri din exploatare</t>
  </si>
  <si>
    <t>Cheltuieli monetare de exploatare</t>
  </si>
  <si>
    <t>Ajustări de valoare privind imobilizările, activele circulante si provizioanele</t>
  </si>
  <si>
    <t>Ajustări de valoare privind imobilizările financiare şi investiţiile financiare deţinute ca active circulante</t>
  </si>
  <si>
    <t xml:space="preserve">Cheltuieli privind dobânzile </t>
  </si>
  <si>
    <t>Venituri extraordinare</t>
  </si>
  <si>
    <t>Cheltuieli extraordinare</t>
  </si>
  <si>
    <t>EBT</t>
  </si>
  <si>
    <t>EBIT</t>
  </si>
  <si>
    <t>EBITDA</t>
  </si>
  <si>
    <t>1D - Analiza financiară - Indicatori</t>
  </si>
  <si>
    <t>Completarea informațiilor se face în mod automat, în baza informațiilor introduse în foile de lucru 1.A-Bilanțul și 1.B-Contul de profit și pierdere, precum și a Analizei financiare extinse (foaia de lucru 1C)</t>
  </si>
  <si>
    <t>Indicatori de echilibru financiar</t>
  </si>
  <si>
    <t>AN (Activ net) = Activ total - Datorii totale</t>
  </si>
  <si>
    <t>FR (Fond de rulment ) = Capital propriu + Datorii termen lung - Imobilizari</t>
  </si>
  <si>
    <t>NFR (necesar de fond de rulment) = Active curente cu exceptia trezoreriei - Datorii curente cu exceptia trezoreriei</t>
  </si>
  <si>
    <t>TN (trezoreria neta) = FR - NFR</t>
  </si>
  <si>
    <t>CF (cash flow) = variatia (D) TN</t>
  </si>
  <si>
    <t>Rata de acoperire a NFR din FR = NFR/FR</t>
  </si>
  <si>
    <t>Solduri intermediare de gestiune</t>
  </si>
  <si>
    <t>CA (Cifra de afaceri neta)</t>
  </si>
  <si>
    <t>Rexpl (Rezultatul din exploatare) = Venituri din exploatare - Cheltuieli de exploatare</t>
  </si>
  <si>
    <t>Rfin (Rezultatul financiar) = Venituri financiare - Cheltuieli financiare</t>
  </si>
  <si>
    <t>Rcrt (Rezultatul curent) = Rexpl + Rfin</t>
  </si>
  <si>
    <t>Rextr (Rezultatul extraordinar) = Venituri extraordinare - Cheltuieli extraordinare</t>
  </si>
  <si>
    <t>R brut (Rezultatul brut) = Rcrt + Rextr</t>
  </si>
  <si>
    <t>RN (Rezultatul net) = R brut - impozit pe profit</t>
  </si>
  <si>
    <t>EBT (Rezultat inainte de impozit) = RN + impozit pe profit</t>
  </si>
  <si>
    <t>EBIT (Rezultat inainte de dobanzi si impozit) = EBT + dobanzi</t>
  </si>
  <si>
    <t>EBITDA (Rezultat inainte de amortizare, dobanzi si impozit) = EBIT + amortizare</t>
  </si>
  <si>
    <t>Rate de marja</t>
  </si>
  <si>
    <t>R_Rexp = Rezultat exploatare / CA</t>
  </si>
  <si>
    <t>R_Rfin = Rezultat financiar / CA</t>
  </si>
  <si>
    <t>R_Rextr = Rezultat extraordinar / CA</t>
  </si>
  <si>
    <t>R_Rbrut = Rezultat brut / CA</t>
  </si>
  <si>
    <t>R_RN (sau R_PN) = Rezultat net (profit net) / CA</t>
  </si>
  <si>
    <t>R_EBITDA = EBITDA / CA</t>
  </si>
  <si>
    <t>R_EBIT = EBIT / CA</t>
  </si>
  <si>
    <t>Rate de rentabilitate</t>
  </si>
  <si>
    <t>Profit net</t>
  </si>
  <si>
    <t>EBIT - impozit</t>
  </si>
  <si>
    <t>ROA (rentabilitatea activelor) = PN/Active                 Rata Rentabilităţii economice</t>
  </si>
  <si>
    <t>descompunere ROA = R_PN · viteza de rotatie a activelor</t>
  </si>
  <si>
    <t>R_PN = PN/CA</t>
  </si>
  <si>
    <t>viteza de rotatie a activelor = CA/Active</t>
  </si>
  <si>
    <t>ROE (rentabilitatea capitalului propriu)  = PN/CPR Rata rentabilităţii financiare</t>
  </si>
  <si>
    <t>descompunerea ROE = R_PN · viteza de rotatie a activelor 
· rata de structura aferenta capitalului propriu</t>
  </si>
  <si>
    <t>rata de structura aferenta capitalului propriu = Active/CPR</t>
  </si>
  <si>
    <t>Rec (rentabilitatea capitalului investit)  = (EBIT-impozit)/capital investit, unde CI=CPR+DTL+prov</t>
  </si>
  <si>
    <t>descompunere Rec = Rec = R_(EBIT-impozit) · viteza de rotatie a activelor · rata de structura aferenta capitalului investit</t>
  </si>
  <si>
    <t>R_(EBIT-impozit) = (EBIT-impozit)/CA</t>
  </si>
  <si>
    <t>rata de structura aferenta capitalului investit = Active/cap investit</t>
  </si>
  <si>
    <t>efect de levier = ROE-Rec</t>
  </si>
  <si>
    <t>Durate de rotatie</t>
  </si>
  <si>
    <t>Durata de rotatie a activelor totale = (Active totale / CA) · 360</t>
  </si>
  <si>
    <t>Durata de rotatie a activelor imobilizate = (Active imobilizate / CA) · 360</t>
  </si>
  <si>
    <t>Durata de rotatie a activelor curente = (Active curente / CA) · 360</t>
  </si>
  <si>
    <t>Durata de rotatie a stocurilor = (Stocuri / CA) · 360</t>
  </si>
  <si>
    <t>Durata de rotatie a creantelor = (Creante / CA) · 360</t>
  </si>
  <si>
    <t>Durata de rotatie a furnizorilor = (Furnizori / CA) · 360</t>
  </si>
  <si>
    <t>Viteze de rotatie</t>
  </si>
  <si>
    <t>Viteza de rotatie a activelor totale = CA / Active totale</t>
  </si>
  <si>
    <t>Viteza de rotatie a activelor imobilizate = CA / Active imobilizate</t>
  </si>
  <si>
    <t>Viteza de rotatie a activelor curente = CA / Active curente</t>
  </si>
  <si>
    <t>Viteza de rotatie a stocurilor = CA / Stocuri</t>
  </si>
  <si>
    <t>Viteza de rotatie a creantelor = CA / Creante</t>
  </si>
  <si>
    <t>Viteza de rotatie a furnizorilor = CA / Furnizori</t>
  </si>
  <si>
    <t>Coeficient de proportionalitate fata de cifra de afaceri</t>
  </si>
  <si>
    <t>Coeficient al activelor totale</t>
  </si>
  <si>
    <t>Coeficient al activelor imobilizate</t>
  </si>
  <si>
    <t>Coeficient al activelor curente</t>
  </si>
  <si>
    <t>Coeficient al stocurilor</t>
  </si>
  <si>
    <t>Coeficient al creantelor</t>
  </si>
  <si>
    <t>Coeficient al furnizorilor</t>
  </si>
  <si>
    <t>Coeficient al lichiditatilor</t>
  </si>
  <si>
    <t>Rate de lichiditate</t>
  </si>
  <si>
    <t>lichiditatea curenta  = active curente / datorii curente</t>
  </si>
  <si>
    <t>lichiditatea intermediara  = (active curente - stocuri) / datorii curente</t>
  </si>
  <si>
    <t>lichiditatea la vedere  =  lichiditati / datorii curente</t>
  </si>
  <si>
    <t>Rate de solvabilitate si indatorare</t>
  </si>
  <si>
    <t>Rata solvabilității = Active totale/ Datorii curente</t>
  </si>
  <si>
    <t xml:space="preserve">Rata solvabilitatii generale  = Active totale / Datorii totale </t>
  </si>
  <si>
    <t>Rata solvabilitatii patrimoniale: = Capital propriu/capital propriu+datorii pe termen mediu şi lung, peste 1 an</t>
  </si>
  <si>
    <t>Ponderea capitalului propriu in activ = Capital propriu / Activ</t>
  </si>
  <si>
    <t>Levier = Datorii pe termen lung / Capital propriu</t>
  </si>
  <si>
    <t>Grad de indatorare pe termen lung = Datorii pe termen lung / Activ</t>
  </si>
  <si>
    <t>Grad de indatorare pe termen scurt = Datorii pe termen scurt / Activ</t>
  </si>
  <si>
    <t>Grad total de indatorare = Datorii totale / Activ</t>
  </si>
  <si>
    <t>1E -Verificarea încadrării solicitantului în categoria întreprinderilor în dificultate</t>
  </si>
  <si>
    <t>Pentru a fi eligibil, solicitantul trebuie să nu se încadreze în categoria întreprinderilor în dificultate.</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</si>
  <si>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</si>
  <si>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O întreprindere este considerată a fi în dificultate dacă este îndeplinită cel puțin una dintre următoarele condiții*:</t>
  </si>
  <si>
    <t>1)</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</si>
  <si>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</si>
  <si>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t>i) Se calculează Rezultatul total acumulat al solicitantului</t>
  </si>
  <si>
    <t>Rezultatul reportat</t>
  </si>
  <si>
    <t>Rezultatul exercitiului financiar</t>
  </si>
  <si>
    <t>Rezultatul total acumulat</t>
  </si>
  <si>
    <t>Dacă Rezultatul total acumulat este pozitiv, atunci solicitantul nu se încadrează în categoria întreprinderilor în dificultate.</t>
  </si>
  <si>
    <r>
      <t>ii) Dacă Rezultatul total acumulat este negativ (</t>
    </r>
    <r>
      <rPr>
        <b/>
        <sz val="10"/>
        <rFont val="Calibri"/>
        <family val="2"/>
        <charset val="238"/>
      </rPr>
      <t>Pierdere acumulata</t>
    </r>
    <r>
      <rPr>
        <sz val="11"/>
        <color theme="1"/>
        <rFont val="Calibri"/>
        <family val="2"/>
        <scheme val="minor"/>
      </rPr>
      <t xml:space="preserve">), atunci se calculează </t>
    </r>
    <r>
      <rPr>
        <b/>
        <sz val="10"/>
        <rFont val="Calibri"/>
        <family val="2"/>
        <charset val="238"/>
      </rPr>
      <t xml:space="preserve">Pierderile de capital </t>
    </r>
    <r>
      <rPr>
        <sz val="11"/>
        <color theme="1"/>
        <rFont val="Calibri"/>
        <family val="2"/>
        <scheme val="minor"/>
      </rPr>
      <t>(Pierderea acumulata + Prime de capital + Rezerve din reevaluare + Rezerve)</t>
    </r>
  </si>
  <si>
    <t>Capital social subscris si varsat</t>
  </si>
  <si>
    <t>Prime de capital</t>
  </si>
  <si>
    <t>Rezerve din reevaluare</t>
  </si>
  <si>
    <t>Rezerve</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</si>
  <si>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</si>
  <si>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</si>
  <si>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Rezultat:</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</si>
  <si>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</si>
  <si>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</si>
  <si>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</si>
  <si>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</si>
  <si>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 În conformitate  cu prevederile Regulamentului (UE) nr. 651/2014 al Comisiei din 17 iunie 2014 de declarare a anumitor categorii de ajutoare compatibile cu piața internă în aplicarea articolelor 107 și 108 din tratat</t>
  </si>
  <si>
    <t xml:space="preserve"> 2A - BUGETUL CERERII DE FINANTARE</t>
  </si>
  <si>
    <t>Nr. crt</t>
  </si>
  <si>
    <t>Denumirea capitolelor şi subcapitolelor</t>
  </si>
  <si>
    <t>Cheltuieli eligibile</t>
  </si>
  <si>
    <t>Total eligibil</t>
  </si>
  <si>
    <t>Cheltuieli neeligibile</t>
  </si>
  <si>
    <t>Total neeligibil</t>
  </si>
  <si>
    <t>TOTAL</t>
  </si>
  <si>
    <t>CAP. 1</t>
  </si>
  <si>
    <t>Cheltuieli pentru amenajarea terenului</t>
  </si>
  <si>
    <t>1.1</t>
  </si>
  <si>
    <t>Amenajarea terenului</t>
  </si>
  <si>
    <t>1.2</t>
  </si>
  <si>
    <t>Amenajari pentru protectia mediului si aducerea la starea initiala</t>
  </si>
  <si>
    <t>TOTAL CAPITOL 1</t>
  </si>
  <si>
    <t>CAP. 2</t>
  </si>
  <si>
    <t>Cheltuieli pt asigurarea utilităţilor necesare obiectivului</t>
  </si>
  <si>
    <t>2.1</t>
  </si>
  <si>
    <t>Cheltuieli pentru asigurarea utilitatilor necesare obiectivului</t>
  </si>
  <si>
    <t> TOTAL CAPITOL 2</t>
  </si>
  <si>
    <t>CAP. 3</t>
  </si>
  <si>
    <t>Cheltuieli pentru proiectare și asistență tehnică</t>
  </si>
  <si>
    <t>3.1</t>
  </si>
  <si>
    <t>Studii de teren</t>
  </si>
  <si>
    <t>3.2</t>
  </si>
  <si>
    <t>Obtinere avize, acorduri, autorizatii</t>
  </si>
  <si>
    <t>3.3</t>
  </si>
  <si>
    <t>3.4</t>
  </si>
  <si>
    <t>3.5</t>
  </si>
  <si>
    <t> TOTAL CAPITOL 3</t>
  </si>
  <si>
    <t>CAP. 4</t>
  </si>
  <si>
    <t>Cheltuieli pentru investiţia de bază</t>
  </si>
  <si>
    <t>4.1</t>
  </si>
  <si>
    <t>Construcţii şi instalaţii</t>
  </si>
  <si>
    <t>4.2</t>
  </si>
  <si>
    <t>Dotări</t>
  </si>
  <si>
    <t>Echipamente tehnologice, utilaje, instalații de lucru, mobilier, echipamente informatice, birotică</t>
  </si>
  <si>
    <t xml:space="preserve">Echipamente specifice în scopul obţinerii unei economii de energie, sisteme care utilizează surse regenerabile/ alternative de energie </t>
  </si>
  <si>
    <t>4.3</t>
  </si>
  <si>
    <t>Active necorporale</t>
  </si>
  <si>
    <t>TOTAL CAPITOL 4</t>
  </si>
  <si>
    <t>CAP. 5</t>
  </si>
  <si>
    <t>Alte cheltuieli</t>
  </si>
  <si>
    <t>5.1</t>
  </si>
  <si>
    <t>Organizare de santier</t>
  </si>
  <si>
    <t>5.2</t>
  </si>
  <si>
    <t>Cheltuieli diverse și neprevăzute</t>
  </si>
  <si>
    <t>TOTAL CAPITOL 5</t>
  </si>
  <si>
    <t>CAP. 6</t>
  </si>
  <si>
    <t>6.1</t>
  </si>
  <si>
    <t>TOTAL CAPITOL 6</t>
  </si>
  <si>
    <t>CAP. 7</t>
  </si>
  <si>
    <t>7.1</t>
  </si>
  <si>
    <t>TOTAL CAPITOL 7</t>
  </si>
  <si>
    <t>TOTAL CAPITOL 8</t>
  </si>
  <si>
    <t>TOTAL GENERAL</t>
  </si>
  <si>
    <t>din care C+M</t>
  </si>
  <si>
    <t>Nr crt</t>
  </si>
  <si>
    <t>SURSE DE FINANŢARE</t>
  </si>
  <si>
    <t>Valoare (lei)</t>
  </si>
  <si>
    <t>I</t>
  </si>
  <si>
    <t>Valoarea totală a cererii de finantare, din care :</t>
  </si>
  <si>
    <t>I.a.</t>
  </si>
  <si>
    <t>Valoarea totala neeligibilă, inclusiv TVA aferenta</t>
  </si>
  <si>
    <t>I.b.</t>
  </si>
  <si>
    <t xml:space="preserve">Valoarea totala eligibilă </t>
  </si>
  <si>
    <t>II</t>
  </si>
  <si>
    <t>II.a.</t>
  </si>
  <si>
    <t xml:space="preserve">Contribuţia solicitantului la cheltuieli eligibile </t>
  </si>
  <si>
    <t>II.b.</t>
  </si>
  <si>
    <t>Contribuţia solicitantului la cheltuieli neeligibile, inclusiv TVA aferenta</t>
  </si>
  <si>
    <t>III</t>
  </si>
  <si>
    <t>Finanțarea nerambursabilă totală solicitată</t>
  </si>
  <si>
    <t>SURSE DE FINANŢARE pe tipuri de ajutor</t>
  </si>
  <si>
    <t>Componenta finanțabilă prin ajutor de stat regional, din care:</t>
  </si>
  <si>
    <t xml:space="preserve">  - cheltuieli eligibile</t>
  </si>
  <si>
    <t xml:space="preserve">  - cheltuieli neeligibile</t>
  </si>
  <si>
    <t>Componenta finanțabilă prin ajutor de minimis, din care:</t>
  </si>
  <si>
    <t>Valoarea eligibilă a proiectului</t>
  </si>
  <si>
    <t>Valoarea neeligibilă a proiectului</t>
  </si>
  <si>
    <t>Valoarea totală a proiectului</t>
  </si>
  <si>
    <t>Cuantumul ajutorului regional solicitat</t>
  </si>
  <si>
    <t>Cuantumul ajutorului de minimis solicitat</t>
  </si>
  <si>
    <t>2B - Planul investitional</t>
  </si>
  <si>
    <t>Capitol</t>
  </si>
  <si>
    <t>Denumire</t>
  </si>
  <si>
    <t>Buget cerere</t>
  </si>
  <si>
    <t>Total ani</t>
  </si>
  <si>
    <t>Implementare</t>
  </si>
  <si>
    <t>an 1</t>
  </si>
  <si>
    <t>an 2</t>
  </si>
  <si>
    <t>an 3</t>
  </si>
  <si>
    <t>SURSE DE FINANTARE</t>
  </si>
  <si>
    <t>Contribuţia proprie totală (la cheltuieli eligibile și neeligibile), asigurată din:</t>
  </si>
  <si>
    <t xml:space="preserve">   - Surse proprii</t>
  </si>
  <si>
    <t xml:space="preserve">   - Imprumuturi bancare / surse imprumutate</t>
  </si>
  <si>
    <r>
      <rPr>
        <b/>
        <sz val="10"/>
        <color rgb="FF808080"/>
        <rFont val="Calibri"/>
        <family val="2"/>
        <charset val="238"/>
        <scheme val="minor"/>
      </rPr>
      <t xml:space="preserve"> </t>
    </r>
    <r>
      <rPr>
        <b/>
        <sz val="10"/>
        <rFont val="Calibri"/>
        <family val="2"/>
        <charset val="238"/>
        <scheme val="minor"/>
      </rPr>
      <t>Se va completa foaia de lucru 3A- Imobilizări doar în cazul cererilor de finanţare care includ investiţii iniţiale legate de diversificarea unei unităţi.</t>
    </r>
  </si>
  <si>
    <t xml:space="preserve">Valoarea contabilă a activelor reutilizate (tangibile și intangibile),  înscrisă  in contabilitatea solicitantului la sfârșitul anului fiscal anterior depunerii cererii de finanţare,  reprezentată din valoarea contabilă netă (i.e. valoarea de intrare  minus amortizarea)   </t>
  </si>
  <si>
    <t xml:space="preserve">Active reutilizate (tangibile și intangibile) </t>
  </si>
  <si>
    <t>valoarea contabilă netă (i.e. valoarea de intrare minus amortizarea)</t>
  </si>
  <si>
    <t xml:space="preserve">% de reutilizare a activelor(tangibile și intangibile) </t>
  </si>
  <si>
    <t>Valoare</t>
  </si>
  <si>
    <t>Activ 1</t>
  </si>
  <si>
    <t>Activ 2</t>
  </si>
  <si>
    <t>Activ 3</t>
  </si>
  <si>
    <t>Activ 4</t>
  </si>
  <si>
    <t>Activ 5</t>
  </si>
  <si>
    <t>Activ 6</t>
  </si>
  <si>
    <t>Activ 7</t>
  </si>
  <si>
    <t>Activ 8</t>
  </si>
  <si>
    <t>Activ 9</t>
  </si>
  <si>
    <t>Activ 10</t>
  </si>
  <si>
    <t>Activ 11</t>
  </si>
  <si>
    <t>Activ 12</t>
  </si>
  <si>
    <t>Activ 13</t>
  </si>
  <si>
    <t>Activ 14</t>
  </si>
  <si>
    <t>Activ 15</t>
  </si>
  <si>
    <t>Activ 16</t>
  </si>
  <si>
    <t>Activ 17</t>
  </si>
  <si>
    <t>Activ 18</t>
  </si>
  <si>
    <t>Activ 19</t>
  </si>
  <si>
    <t>Activ 20</t>
  </si>
  <si>
    <t>Activ 21</t>
  </si>
  <si>
    <t>Activ 22</t>
  </si>
  <si>
    <t>Activ 23</t>
  </si>
  <si>
    <t>Activ 24</t>
  </si>
  <si>
    <t>Activ 25</t>
  </si>
  <si>
    <t>Activ 26</t>
  </si>
  <si>
    <t>Activ 27</t>
  </si>
  <si>
    <t>Activ 28</t>
  </si>
  <si>
    <t>Activ 29</t>
  </si>
  <si>
    <t>Activ 30</t>
  </si>
  <si>
    <t>Total</t>
  </si>
  <si>
    <t>Tip cheltuiala</t>
  </si>
  <si>
    <t>Cheltuieli eligibile, fără TVA</t>
  </si>
  <si>
    <t>TVA nerecuperabilă, aferentă cheltuielilor eligibile</t>
  </si>
  <si>
    <t>Cheltuieli neeligibile, fără TVA</t>
  </si>
  <si>
    <t>TVA aferentă cheltuielilor neeligibile, și TVA recuperabilă aferentă cheltuielilor eligibile</t>
  </si>
  <si>
    <t>Obtinerea terenului</t>
  </si>
  <si>
    <t>N/A</t>
  </si>
  <si>
    <t>Directa</t>
  </si>
  <si>
    <t>1.3</t>
  </si>
  <si>
    <t>1.4</t>
  </si>
  <si>
    <t>Cheltuieli pentru relocarea/protecția utilităților</t>
  </si>
  <si>
    <t>Expertiza tehnica</t>
  </si>
  <si>
    <t>CertificareaCertificarea performanţei energetice şi auditul energetic al clădirilor</t>
  </si>
  <si>
    <t>Proiectare</t>
  </si>
  <si>
    <t>3.6</t>
  </si>
  <si>
    <t>Elaborare proceduri atribuire</t>
  </si>
  <si>
    <t>Neeligibila</t>
  </si>
  <si>
    <t>3.7</t>
  </si>
  <si>
    <t>Consultanţă</t>
  </si>
  <si>
    <t>Indirecta</t>
  </si>
  <si>
    <t>Valoarea se include doar in capitolul 9 Cheltuieli indirecte</t>
  </si>
  <si>
    <t>3.7.1</t>
  </si>
  <si>
    <t>Managementul de proiect pentru obiectivul de investiţii</t>
  </si>
  <si>
    <t>3.7.2</t>
  </si>
  <si>
    <t>Auditul financiar</t>
  </si>
  <si>
    <t>3.8</t>
  </si>
  <si>
    <t>Asistenţă tehnică</t>
  </si>
  <si>
    <t>3.8.1</t>
  </si>
  <si>
    <t>Asistența tehnică din partea proiectantului</t>
  </si>
  <si>
    <t>3.8.2</t>
  </si>
  <si>
    <t>Dirigenție de șantier</t>
  </si>
  <si>
    <t>3.8.3</t>
  </si>
  <si>
    <t>Coordonator în materie de securitate şi sănătate - conform Hotărârii Guvernului nr. 300/2006, cu modificările şi completările ulterioare</t>
  </si>
  <si>
    <t xml:space="preserve">Montaj utilaje, echipamente tehnologice şi funcţionale </t>
  </si>
  <si>
    <t xml:space="preserve">Utilaje, echipamente tehnologice şi funcţionale care necesită montaj </t>
  </si>
  <si>
    <t>4.4</t>
  </si>
  <si>
    <t xml:space="preserve">Utilaje, echipamente tehnologice şi funcţionale care nu necesită montaj şi echipamente de transport </t>
  </si>
  <si>
    <t>4.5</t>
  </si>
  <si>
    <t>4.5.1</t>
  </si>
  <si>
    <t>4.5.2</t>
  </si>
  <si>
    <t>4.6</t>
  </si>
  <si>
    <t>5.1.1</t>
  </si>
  <si>
    <t>Lucrari de constructii si instalatii aferente organizarii de santier</t>
  </si>
  <si>
    <t>5.1.2</t>
  </si>
  <si>
    <t>Cheltuieli conexe organizării de şantier</t>
  </si>
  <si>
    <t>Comisioane, cote, taxe  ( cheltuieli eligibile sunt cele aferente liniilor 5.2.2, 5.2.3, 5.2.4 si 5.2.5 din Devizul general, Cheltuielile aferente liniei 5.2.1 din devizul general este cheltuiala neeligibila)</t>
  </si>
  <si>
    <t>5.3</t>
  </si>
  <si>
    <t>5.4</t>
  </si>
  <si>
    <t>Cheltuieli pentru informare şi publicitate</t>
  </si>
  <si>
    <t>Cheltuieli pentru probe tehnologice şi teste</t>
  </si>
  <si>
    <t>Pregătirea personalului de exploatare</t>
  </si>
  <si>
    <t>6.2</t>
  </si>
  <si>
    <t>Probe tehnologice şi teste</t>
  </si>
  <si>
    <t xml:space="preserve">CAPITOLUL 7 Cheltuieli aferente marjei de buget şi pentru constituirea rezervei de implementare pentru ajustarea de preţ
</t>
  </si>
  <si>
    <t>Cheltuieli aferente marjei de buget 25% din (1.2 + 1.3 + 1.4 + 2 + 3.1 + 3.2 + 3.3 + 3.5 + 3.7 + 3.8 + 4 + 5.1.1)</t>
  </si>
  <si>
    <t>maxim 10% din valoarea eligibilă a capitolelor din devizul general (1.2+ 1.3 + 1.4 + 2 + 3.1 + 3.2 + 3.3 + 3.4 + 3.5 + 3.8 + 4 + 5.1.1);</t>
  </si>
  <si>
    <t>7.2</t>
  </si>
  <si>
    <t>Cheltuieli pentru constituirea rezervei de implementare pentru ajustarea de preţ</t>
  </si>
  <si>
    <t>5 % din valoarea cheltuielilor eligibile cuprinse la capitolelor 1, 2 și 4 din bugetul proiectului.</t>
  </si>
  <si>
    <t>Cap. 8</t>
  </si>
  <si>
    <t>Alte cheltuieli directe</t>
  </si>
  <si>
    <t>Cap. 9</t>
  </si>
  <si>
    <t>9.1</t>
  </si>
  <si>
    <t xml:space="preserve">Cheltuieli cu Managementul de proiect pentru obiectivul de investiţii, Cheltuieli cu auditul financiar, Cheltuieli pentru informare şi publicitate </t>
  </si>
  <si>
    <t>TOTAL CAPITOL 9</t>
  </si>
  <si>
    <t>Contribuţia proprie, din care :</t>
  </si>
  <si>
    <t>ASISTENŢĂ FINANCIARĂ NERAMBURSABILĂ SOLICITATĂ</t>
  </si>
  <si>
    <t>Raportul dintre cuantumul finanțării nerambursabile solicitate și cifra de afaceri înregistrată în anul fiscal anterior depunerii cererii de finanțare</t>
  </si>
  <si>
    <t>an 4</t>
  </si>
  <si>
    <t>Valoarea totală a cererii de finantare, din care:</t>
  </si>
  <si>
    <t>Valoare TVA neeligibil</t>
  </si>
  <si>
    <r>
      <t xml:space="preserve">INFORMATII AFERENTE </t>
    </r>
    <r>
      <rPr>
        <b/>
        <sz val="10"/>
        <color rgb="FFFF0000"/>
        <rFont val="Calibri"/>
        <family val="2"/>
        <charset val="238"/>
        <scheme val="minor"/>
      </rPr>
      <t>FINANTARII PROIECTULUI DE INVESTITIE</t>
    </r>
  </si>
  <si>
    <t>RAMBURSARE CREDIT
se va completa cu informatii obtinute de la banca finantatoare</t>
  </si>
  <si>
    <t>an 5</t>
  </si>
  <si>
    <t>Imprumuturi bancare</t>
  </si>
  <si>
    <t>Rambursare imprumut bancar</t>
  </si>
  <si>
    <t xml:space="preserve">Dobanzi </t>
  </si>
  <si>
    <t>Rambursare imprumut (incl.dobanzi)</t>
  </si>
  <si>
    <t>an 6</t>
  </si>
  <si>
    <t>an 7</t>
  </si>
  <si>
    <t>an 8</t>
  </si>
  <si>
    <t>an 9</t>
  </si>
  <si>
    <t>an 10</t>
  </si>
  <si>
    <r>
      <t xml:space="preserve">INFORMATII AFERENTE </t>
    </r>
    <r>
      <rPr>
        <b/>
        <sz val="10"/>
        <color rgb="FFFF0000"/>
        <rFont val="Calibri"/>
        <family val="2"/>
        <charset val="238"/>
        <scheme val="minor"/>
      </rPr>
      <t>INTREGII ENTITATI</t>
    </r>
  </si>
  <si>
    <t>Sume datorate institutiilor de credit (surse imprumutate) generate de proiectul de investitii</t>
  </si>
  <si>
    <t>Sume datorate institutiilor de credit excluzandu-le pe cele generate de proiectul de investitii</t>
  </si>
  <si>
    <t>Alte datorii (pe termen lung si scurt)</t>
  </si>
  <si>
    <t>Grad indatorare</t>
  </si>
  <si>
    <t>2C- DEVIZ GENERAL</t>
  </si>
  <si>
    <t>Nr. crt.</t>
  </si>
  <si>
    <t>Denumirea capitolelor şi subcapitolelor de cheltuieli</t>
  </si>
  <si>
    <t>Valoare fără TVA</t>
  </si>
  <si>
    <t>TVA</t>
  </si>
  <si>
    <t>Valoare cu TVA</t>
  </si>
  <si>
    <t>Valori  conform Buget</t>
  </si>
  <si>
    <t>lei</t>
  </si>
  <si>
    <t>CAPITOLUL 1 Cheltuieli pentru obţinerea şi amenajarea terenului</t>
  </si>
  <si>
    <t>Obţinerea terenului</t>
  </si>
  <si>
    <t>Amenajări pentru protecţia mediului şi aducerea terenului la starea iniţială</t>
  </si>
  <si>
    <t>Cheltuieli pentru relocarea/protecţia utilităţilor</t>
  </si>
  <si>
    <t>Total capitol 1</t>
  </si>
  <si>
    <t>CAPITOLUL 2 Cheltuieli pentru asigurarea utilităţilor necesare obiectivului de investiţii</t>
  </si>
  <si>
    <t>Total capitol 2</t>
  </si>
  <si>
    <t>CAPITOLUL 3 Cheltuieli pentru proiectare şi asistenţă tehnică</t>
  </si>
  <si>
    <t>Studii</t>
  </si>
  <si>
    <t>Documentaţii-suport şi cheltuieli pentru obţinerea de avize,
acorduri şi autorizaţii</t>
  </si>
  <si>
    <t>Expertizare tehnică</t>
  </si>
  <si>
    <t>Certificarea performanţei energetice şi auditul energetic al clădirilor</t>
  </si>
  <si>
    <t>Organizarea procedurilor de achiziţie</t>
  </si>
  <si>
    <t xml:space="preserve">3.7.2. </t>
  </si>
  <si>
    <t xml:space="preserve">Asistenţă tehnică </t>
  </si>
  <si>
    <t>Total capitol 3</t>
  </si>
  <si>
    <t>CAPITOLUL 4 Cheltuieli pentru investiţia de bază</t>
  </si>
  <si>
    <t>Montaj utilaje, echipamente tehnologice şi funcţionale</t>
  </si>
  <si>
    <t>Utilaje, echipamente tehnologice şi funcţionale care necesită montaj</t>
  </si>
  <si>
    <t>Utilaje, echipamente tehnologice şi funcţionale care nu necesită
montaj şi echipamente de transport</t>
  </si>
  <si>
    <t>Total capitol 4</t>
  </si>
  <si>
    <t>CAPITOLUL 5 Alte cheltuieli</t>
  </si>
  <si>
    <t>Organizare de şantier</t>
  </si>
  <si>
    <t>5.1.1.</t>
  </si>
  <si>
    <t xml:space="preserve"> Lucrări de construcţii şi instalaţii aferente organizării de
şantier</t>
  </si>
  <si>
    <t xml:space="preserve">5.1.2. </t>
  </si>
  <si>
    <t>Cheltuieli conexe organizării şantierului</t>
  </si>
  <si>
    <t>Comisioane, cote, taxe, costul creditului</t>
  </si>
  <si>
    <t>Cheltuieli diverse şi neprevăzute</t>
  </si>
  <si>
    <t>Total capitol 5</t>
  </si>
  <si>
    <t>CAPITOLUL 6 Cheltuieli pentru probe tehnologice şi teste</t>
  </si>
  <si>
    <t>Total capitol 6</t>
  </si>
  <si>
    <t>diferenta este de data de chelt din cap 8 al Bugetului care nu au fost incluse in devizul general ( daca este cazul)</t>
  </si>
  <si>
    <t>din care: C + M (1.2 + 1.3 +1.4 + 2 + 4.1 + 4.2 + 5.1.1)</t>
  </si>
  <si>
    <t xml:space="preserve"> 3A - Proiecții financiare aferente proiectului de investiție în perioada de implementare și operare</t>
  </si>
  <si>
    <t>Tabel 1: PROIECTII FINANCIARE - FARA ADOPTAREA PROIECTULUI DE INVESTITIE</t>
  </si>
  <si>
    <t>Nr</t>
  </si>
  <si>
    <t>AN 1</t>
  </si>
  <si>
    <t>AN 2</t>
  </si>
  <si>
    <t>AN 3</t>
  </si>
  <si>
    <t>AN 4</t>
  </si>
  <si>
    <t>AN 5</t>
  </si>
  <si>
    <t>AN 6</t>
  </si>
  <si>
    <t>AN 7</t>
  </si>
  <si>
    <t>AN 8</t>
  </si>
  <si>
    <t>AN 9</t>
  </si>
  <si>
    <t>AN 10</t>
  </si>
  <si>
    <t>INCASARI DIN ACTIVITATEA DE EXPLOATARE (fara investitie)</t>
  </si>
  <si>
    <t xml:space="preserve">Venituri din exploatare, incl TVA </t>
  </si>
  <si>
    <t>Venituri din vanzari produse</t>
  </si>
  <si>
    <t xml:space="preserve">    cantitate  produse</t>
  </si>
  <si>
    <t xml:space="preserve">    pret unitar (produs)</t>
  </si>
  <si>
    <t>Venituri din prestari servicii</t>
  </si>
  <si>
    <t xml:space="preserve">    cantitatea  de servicii </t>
  </si>
  <si>
    <t xml:space="preserve">    tariful / unitatea de măsură specifică</t>
  </si>
  <si>
    <t>Venituri din vanzari marfuri</t>
  </si>
  <si>
    <t xml:space="preserve">    cantitate marfuri</t>
  </si>
  <si>
    <t xml:space="preserve">    pret unitar (marfa)</t>
  </si>
  <si>
    <t>Total incasari (intrari de lichiditati) din activitatea de exploatare (FARA proiect)</t>
  </si>
  <si>
    <t>PLATI DIN ACTIVITATEA DE EXPLOATARE (fara investitie)</t>
  </si>
  <si>
    <t xml:space="preserve">Cheltuieli de exploatare, incl TVA </t>
  </si>
  <si>
    <t>Cheltuieli cu materiile prime si cu materialele consumabile</t>
  </si>
  <si>
    <t xml:space="preserve">    consum de materii prime </t>
  </si>
  <si>
    <t xml:space="preserve">    pret unitar materii prime</t>
  </si>
  <si>
    <t xml:space="preserve">    consum de materiale consumabile</t>
  </si>
  <si>
    <t xml:space="preserve">    pret unitar materiale consumabile</t>
  </si>
  <si>
    <t xml:space="preserve">Cheltuieli privind marfurile </t>
  </si>
  <si>
    <t xml:space="preserve">    pret unitar marfuri</t>
  </si>
  <si>
    <t>Alte cheltuieli materiale (inclusiv cheltuieli cu prestatii externe)</t>
  </si>
  <si>
    <t xml:space="preserve">Cheltuieli cu energia </t>
  </si>
  <si>
    <t xml:space="preserve">    cantitatea consumatã (unitãți de mãsurã specifice)</t>
  </si>
  <si>
    <t xml:space="preserve">    tariful de furnizare unitar</t>
  </si>
  <si>
    <t>Cheltuieli cu apa</t>
  </si>
  <si>
    <t>Alte cheltuieli din afara (cu utilitati)</t>
  </si>
  <si>
    <t>Total cheltuieli materiale</t>
  </si>
  <si>
    <t>Cheltuieli cu personalul angajat</t>
  </si>
  <si>
    <t xml:space="preserve">    număr de angajați</t>
  </si>
  <si>
    <t xml:space="preserve">    salariul de bază prognozat/luna</t>
  </si>
  <si>
    <t xml:space="preserve">    numar de luni / an </t>
  </si>
  <si>
    <t xml:space="preserve">Cheltuieli cu asigurarile si protectia sociala </t>
  </si>
  <si>
    <t>Cheltuieli de personal</t>
  </si>
  <si>
    <t>Alte cheltuieli de exploatare (prestatii externe, alte impozite, taxe si varsaminte asimilate, alte cheltuieli), din care:</t>
  </si>
  <si>
    <t xml:space="preserve">    Cheltuieli de intretinere si reparatii capitale</t>
  </si>
  <si>
    <t xml:space="preserve">    cantitatea necesară de servicii mentenanța</t>
  </si>
  <si>
    <t>Cheltuieli financiare (Cheltuieli privind dobanzile la imprumuturile contractate pentru activitatea aferenta investitiei)</t>
  </si>
  <si>
    <t>Total plati (iesiri de lichiditati) din activitatea de exploatare  (FARA proiect)</t>
  </si>
  <si>
    <t>Flux de lichiditati brut din activitatea de  exploatare  (FARA proiect)</t>
  </si>
  <si>
    <t>Plati TVA</t>
  </si>
  <si>
    <t>Rambursari TVA</t>
  </si>
  <si>
    <t>Impozit pe profit/venit</t>
  </si>
  <si>
    <t>Plati/incasari pentru impozite si taxe   (FARA proiect)</t>
  </si>
  <si>
    <t>Flux de lichiditati net din activitatea de  exploatare (FARA proiect)</t>
  </si>
  <si>
    <t xml:space="preserve">Disponibil de numerar la inceputul perioadei </t>
  </si>
  <si>
    <t xml:space="preserve">Disponibil de numerar la sfarsitul perioadei </t>
  </si>
  <si>
    <t>Tabel 2: PROIECTII FINANCIARE - CU ADOPTAREA PROIECTULUI DE INVESTITIE</t>
  </si>
  <si>
    <t>INCASARI DIN ACTIVITATEA DE EXPLOATARE  (cu adoptarea investitiei)</t>
  </si>
  <si>
    <t>Total incasari (intrari de lichiditati) din activitatea de exploatare (CU proiect)</t>
  </si>
  <si>
    <t>PLATI DIN ACTIVITATEA DE EXPLOATARE  (cu adoptarea investitiei)</t>
  </si>
  <si>
    <t xml:space="preserve">        - Cheltuieli de intretinere si reparatii capitale</t>
  </si>
  <si>
    <t>Total plati (iesiri de lichiditati) din activitatea de exploatare  (CU proiect)</t>
  </si>
  <si>
    <t>Flux de lichiditati brut din activitatea de  exploatare  (CU proiect)</t>
  </si>
  <si>
    <t>Plati/incasari pentru impozite si taxe   (CU proiect)</t>
  </si>
  <si>
    <t>Flux de lichiditati net din activitatea de  exploatare (CU proiect)</t>
  </si>
  <si>
    <t>ACTIVITATEA DE FINANTARE</t>
  </si>
  <si>
    <t>INCASARI DIN ACTIVITATEA DE FINANTARE</t>
  </si>
  <si>
    <t>Aport la capitalul societatii  (imprumuturi de la actionari/asociati)</t>
  </si>
  <si>
    <t>Credite pentru realizarea investiției</t>
  </si>
  <si>
    <t>Ajutor nerambursabil</t>
  </si>
  <si>
    <t>Total incasari (intrari de lichiditati) din activitatea de finantare</t>
  </si>
  <si>
    <t>PLATI DIN ACTIVITATEA DE FINANTARE</t>
  </si>
  <si>
    <t xml:space="preserve">Rambursari de Credite, din care:  </t>
  </si>
  <si>
    <t>Rate la imprumut - cofinantare la proiect</t>
  </si>
  <si>
    <t>Total plati (iesiri de lichiditati) din activitatea finantare</t>
  </si>
  <si>
    <t>Flux de lichiditati din activitatea de  finantare</t>
  </si>
  <si>
    <t>ACTIVITATEA DE INVESTITII (inclusiv  reinvestirile din perioada post implementare)</t>
  </si>
  <si>
    <t xml:space="preserve">Achizitii de active fixe corporale, incl TVA </t>
  </si>
  <si>
    <t>Achizitii de active fixe necorporale, incl TVA</t>
  </si>
  <si>
    <t>Cresterea investitiilor in curs</t>
  </si>
  <si>
    <t>Total plati din investitii</t>
  </si>
  <si>
    <t>Flux de lichiditati din investitii</t>
  </si>
  <si>
    <t>Flux de lichiditati din investitii si finantare</t>
  </si>
  <si>
    <t>FLUX DE LICHIDITATI TOTAL 
(activitatile de exploatare, finantare, investitii)</t>
  </si>
  <si>
    <t>Tabel 3: PROIECTII FINANCIARE INCREMENTALE (marginale)</t>
  </si>
  <si>
    <t>ACTIVITATEA DE EXPLOATARE</t>
  </si>
  <si>
    <t>INCASARI DIN ACTIVITATEA DE EXPLOATARE  (marginale)</t>
  </si>
  <si>
    <t xml:space="preserve">Venituri din exploatare (marginale), incl TVA </t>
  </si>
  <si>
    <t>Total incasari din activitatea de exploatare (marginale)</t>
  </si>
  <si>
    <t>PLATI DIN ACTIVITATEA DE EXPLOATARE</t>
  </si>
  <si>
    <t xml:space="preserve">Cheltuieli de exploatare (marginale), incl TVA </t>
  </si>
  <si>
    <t>Cheltuieli financiare (Cheltuieli privind dobanzile la imprumuturile contractate pentru proiectul de investitiei)</t>
  </si>
  <si>
    <t>Total iesiri de lichiditati din activitatea de exploatare  (marginale)</t>
  </si>
  <si>
    <t>Flux de lichiditati brut din activitatea de  exploatare (marginale)</t>
  </si>
  <si>
    <t>Plati/incasari pentru impozite si taxe (marginale)</t>
  </si>
  <si>
    <t>Flux de lichiditati net din activitatea de  exploatare (marginale)</t>
  </si>
  <si>
    <t xml:space="preserve"> Ajutor nerambursabil (inclusiv avans)</t>
  </si>
  <si>
    <t>Total incasari din finantare</t>
  </si>
  <si>
    <t>Total plati din finantare</t>
  </si>
  <si>
    <t>Flux de lichiditati din finantare</t>
  </si>
  <si>
    <t>FLUX DE LICHIDITATI TOTAL 
(exploatare, finantare, investitii)</t>
  </si>
  <si>
    <t>3B - Rentabilitatea investiției</t>
  </si>
  <si>
    <t>In acest tabel sunt inregistrate incasarile si platile aferente activitatilor de exploatare si de investitii generate exclusiv de proiectul de investitie</t>
  </si>
  <si>
    <r>
      <t xml:space="preserve">TVA eligibil (nedeductibil) ?
</t>
    </r>
    <r>
      <rPr>
        <b/>
        <i/>
        <sz val="9"/>
        <rFont val="Calibri"/>
        <family val="2"/>
        <charset val="238"/>
        <scheme val="minor"/>
      </rPr>
      <t>(selecteaza)</t>
    </r>
  </si>
  <si>
    <t>NU</t>
  </si>
  <si>
    <t>Rata de actualizare financiară</t>
  </si>
  <si>
    <t>Implementare si operare (ani)</t>
  </si>
  <si>
    <t>Total incasari din exploatare</t>
  </si>
  <si>
    <t>Valoare reziduala*</t>
  </si>
  <si>
    <t>Incasari totale</t>
  </si>
  <si>
    <t>Total plati din exploatare</t>
  </si>
  <si>
    <t>Investitie</t>
  </si>
  <si>
    <t>Regularizare TVA</t>
  </si>
  <si>
    <t>Plati totale</t>
  </si>
  <si>
    <t>Flux de numerar net</t>
  </si>
  <si>
    <t>Flux de numerar net actualizat</t>
  </si>
  <si>
    <t>Investitie actualizata</t>
  </si>
  <si>
    <r>
      <rPr>
        <b/>
        <sz val="9"/>
        <color theme="1"/>
        <rFont val="Calibri"/>
        <family val="2"/>
        <charset val="238"/>
        <scheme val="minor"/>
      </rPr>
      <t>*) Modalitatea de calcul a valorii reziduale</t>
    </r>
    <r>
      <rPr>
        <sz val="9"/>
        <color theme="1"/>
        <rFont val="Calibri"/>
        <family val="2"/>
        <charset val="238"/>
        <scheme val="minor"/>
      </rPr>
      <t xml:space="preserve">
Valoarea reziduala se va completa in ultimul an de previziune cu marimea fundamentata.
Dacă activele unei operațiuni au o durată de viață care depășește perioada de referință a proiectului, valoarea reziduală a acestora se determină prin calcularea valorii actuale nete a fluxurilor de numerar pentru durata de viață rămasă a operațiunii. Valoarea reziduală a investiției este inclusă în calculul venitului net actualizat al operațiunii numai dacă veniturile depășesc costurile de operare (Sursa: Regulamentul CE 480/2014 - art. 18).</t>
    </r>
  </si>
  <si>
    <t>Activ</t>
  </si>
  <si>
    <t>Valoare de inventar (lei)</t>
  </si>
  <si>
    <t>Pondere (%)</t>
  </si>
  <si>
    <t>Durata de viata (ani)</t>
  </si>
  <si>
    <t>Durata de viata medie (ani)</t>
  </si>
  <si>
    <t>[completați cu denumirea activului]</t>
  </si>
  <si>
    <t>Fluxuri de numerar</t>
  </si>
  <si>
    <t>Valoare reziduala</t>
  </si>
  <si>
    <t>Total flux de numerar</t>
  </si>
  <si>
    <t>(durata de viață post operare rămasă, în ani)</t>
  </si>
  <si>
    <t>Post operare (ani)</t>
  </si>
  <si>
    <t>An</t>
  </si>
  <si>
    <t>Post operare (continuare)</t>
  </si>
  <si>
    <t>4 - Proiecții financiare la nivelul întreprinderii</t>
  </si>
  <si>
    <t>Tabel 1 - Proiectia fluxului de numerar la nivelul intregii activitati a intreprinderii, cu ajutor nerambursabil, pe perioada de implementare si operare a investitiei</t>
  </si>
  <si>
    <t>Nr. Crt.</t>
  </si>
  <si>
    <t>CATEGORIA</t>
  </si>
  <si>
    <t>Credite pe termen lung, din care</t>
  </si>
  <si>
    <t>2.1.</t>
  </si>
  <si>
    <t>Imprumut pentru realizarea investitiei</t>
  </si>
  <si>
    <t>2.2.</t>
  </si>
  <si>
    <t>Alte Credite pe termen mediu si lung, leasinguri, alte datorii financiare</t>
  </si>
  <si>
    <t>Credite pe termen scurt</t>
  </si>
  <si>
    <t>Total intrari de lichiditati din activitatea de finantare</t>
  </si>
  <si>
    <t xml:space="preserve">Rambursari de Credite pe termen mediu si lung, din care:  </t>
  </si>
  <si>
    <t xml:space="preserve">      Rate la imprumut - cofinantare la proiect</t>
  </si>
  <si>
    <t xml:space="preserve">      Rate la alte credite pe termen mediu si lung, leasinguri, alte datorii financ.</t>
  </si>
  <si>
    <t>Rambursari de credite pe termen scurt</t>
  </si>
  <si>
    <t>Dividende (inclusiv impozitele aferentăe)</t>
  </si>
  <si>
    <t>Total iesiri de lichiditati din activitatea finantare</t>
  </si>
  <si>
    <t>Flux de lichiditati din activitatea de finantare</t>
  </si>
  <si>
    <t>ACTIVITATEA DE INVESTITII</t>
  </si>
  <si>
    <t>INCASARI DIN ACTIVITATEA DE INVESTITII</t>
  </si>
  <si>
    <t>Vanzari de active, incl TVA</t>
  </si>
  <si>
    <t>Total intrari de lichididati din activitatea de investitii</t>
  </si>
  <si>
    <r>
      <t>PLATI DIN ACTIVITATEA DE INVESTITII</t>
    </r>
    <r>
      <rPr>
        <sz val="9"/>
        <rFont val="Calibri"/>
        <family val="2"/>
        <scheme val="minor"/>
      </rPr>
      <t xml:space="preserve"> (inlcusiv reinvestirile din cadrul proiectului de investitii)</t>
    </r>
  </si>
  <si>
    <t>Cresterea investitiilor in curs (esalonat cf. Grafic realizare)</t>
  </si>
  <si>
    <t>Total iesiri de lichididati din activitatea de investitii</t>
  </si>
  <si>
    <t>Flux de lichiditati din activitatea de  investitii</t>
  </si>
  <si>
    <t>Flux de lichiditati din activitatea de investitii si finantare</t>
  </si>
  <si>
    <t>INCASARI DIN ACTIVITATEA DE EXPLOATARE</t>
  </si>
  <si>
    <t>Venituri din exploatare, incl TVA</t>
  </si>
  <si>
    <t>Venituri din  vanzari produse (fără TVA)</t>
  </si>
  <si>
    <t>TVA aferentă veniturilor din vanzari produse</t>
  </si>
  <si>
    <t>11.2.</t>
  </si>
  <si>
    <t>Venituri din prestari servicii (fără TVA)</t>
  </si>
  <si>
    <t>TVA aferentă veniturilor din  prestari servicii</t>
  </si>
  <si>
    <t>11.3.</t>
  </si>
  <si>
    <t>Venituri din vanzari marfuri (fără TVA)</t>
  </si>
  <si>
    <t>TVA aferentă veniturilor din vanzari marfuri</t>
  </si>
  <si>
    <t>11.4.</t>
  </si>
  <si>
    <t>Venituri din subventii de exploatare aferente cifrei de afaceri nete</t>
  </si>
  <si>
    <t>Venituri din subventii de exploatare aferentă cifrei de afaceri nete (fără TVA)</t>
  </si>
  <si>
    <t>TVA aferentă din subventii de exploatare aferentăe cifrei de afaceri nete</t>
  </si>
  <si>
    <t>11.6.</t>
  </si>
  <si>
    <t>Venituri din alte activitati</t>
  </si>
  <si>
    <t>Venituri din alte activități (fără TVA)</t>
  </si>
  <si>
    <t>TVA aferentă veniturilor din alte activități</t>
  </si>
  <si>
    <t>11.9.</t>
  </si>
  <si>
    <t>Alte venituri din exploatare (fără TVA)</t>
  </si>
  <si>
    <t>TVA aferentă altor venituri din exploatare</t>
  </si>
  <si>
    <t>12.</t>
  </si>
  <si>
    <t>12.1.</t>
  </si>
  <si>
    <t>Venituri din interese de participare</t>
  </si>
  <si>
    <t>12.2.</t>
  </si>
  <si>
    <t>Venituri din investitii si imprumuturi care fac parte din activele imobilizate</t>
  </si>
  <si>
    <t>12.3.</t>
  </si>
  <si>
    <t>Venituri din dobanzi</t>
  </si>
  <si>
    <t>12.4.</t>
  </si>
  <si>
    <t>Alte venituri financiare (din diferente de curs valutar, din sconturi obtinute, din investitii financiare pe termen scurt, din investitii financiare cedate, alte venituri financiare)</t>
  </si>
  <si>
    <t>Total intrari de lichiditati din activitatea de exploatare</t>
  </si>
  <si>
    <t>Cheltuieli din exploatare, incl TVA</t>
  </si>
  <si>
    <t>Cheltuieli cu materiile prime si cu materialele consumabile (fără TVA)</t>
  </si>
  <si>
    <t>TVA aferentă cheltuielilor cu materiile prime si cu materialele consumabile (fără TVA)</t>
  </si>
  <si>
    <t>Alte cheltuieli materiale  (fără TVA)</t>
  </si>
  <si>
    <t>TVA aferentă altor cheltuieli materiale</t>
  </si>
  <si>
    <t>Alte cheltuieli externe (cu energia si apa)</t>
  </si>
  <si>
    <t>Alte cheltuieli externe (cu energia si apa) fără TVA</t>
  </si>
  <si>
    <t>TVA aferentă altor cheltuieli externe (cu energia si apa)</t>
  </si>
  <si>
    <t>Cheltuieli privind marfurile (fără TVA)</t>
  </si>
  <si>
    <t xml:space="preserve">TVA aferentă cheltuielilor privind marfurile </t>
  </si>
  <si>
    <t>Salarii si indemnizatii</t>
  </si>
  <si>
    <t>Alte cheltuieli de exploatare (prestatii externe, alte impozite, taxe si varsaminte asimilate, alte cheltuieli)</t>
  </si>
  <si>
    <t>Ate cheltuieli din exploatare (fără TVA)</t>
  </si>
  <si>
    <t>TVA aferentă altor cheltuieli din exploatare</t>
  </si>
  <si>
    <t>Cheltuielile privind dobanzile</t>
  </si>
  <si>
    <t xml:space="preserve">     La imprumut - cofinantare la proiect</t>
  </si>
  <si>
    <t xml:space="preserve">     La alte credite pe termen mediu si lung, leasinguri, alte datorii financiare</t>
  </si>
  <si>
    <t xml:space="preserve">     La credite pe termen scurt</t>
  </si>
  <si>
    <t>Alte cheltuieli financiare (pierderi din creante legate de participatii, din diferente de curs valutar, din sconturi obtinute, privind investitiile financiare cedate, alte cheltuieli financiare)</t>
  </si>
  <si>
    <t>Total iesiri de lichiditati din activitatea de exploatare</t>
  </si>
  <si>
    <t>Flux de lichiditati brut din activitatea de  exploatare</t>
  </si>
  <si>
    <t>Flux de lichiditati total brut inainte de plati pentru impozit pe profit /cifra de afaceri si ajustare TVA</t>
  </si>
  <si>
    <t>Impozit pe profit/cifra de afaceri</t>
  </si>
  <si>
    <t xml:space="preserve">Plati/incasari pentru impozite si taxe  </t>
  </si>
  <si>
    <t xml:space="preserve">Flux de lichiditati net din activitatea de exploatare </t>
  </si>
  <si>
    <t>FLUX DE LICHIDITATI (CASH FLOW)</t>
  </si>
  <si>
    <t xml:space="preserve">Flux de lichiditati net al perioadei </t>
  </si>
  <si>
    <t>Tabel 2 - Proiectia Contului de profit si pierdere la nivelul intregii activitati a intreprinderii, pe perioada de implementare a proiectului</t>
  </si>
  <si>
    <t>VENITURI DIN EXPLOATARE</t>
  </si>
  <si>
    <t xml:space="preserve">Cifra de afaceri </t>
  </si>
  <si>
    <t>Venituri aferente costului producției în curs de execuție (+ pentru C; - pentru D)</t>
  </si>
  <si>
    <t>Venituri  din productia realizata pentru scopuri proprii si capitalizata</t>
  </si>
  <si>
    <t>Alte venituri din exploatare (inclusiv veniturile din subventii pentru investitii)</t>
  </si>
  <si>
    <t>Total venituri din exploatare</t>
  </si>
  <si>
    <t>CHELTUIELI DE EXPLOATARE</t>
  </si>
  <si>
    <t xml:space="preserve">Cheltuieli materiale, materii prime, mărfuri – total </t>
  </si>
  <si>
    <t>Cheltuieli cu personalul – total</t>
  </si>
  <si>
    <t>Ajustari de valoare si provizioane, amortizare - total</t>
  </si>
  <si>
    <t>Total cheltuieli de exploatare</t>
  </si>
  <si>
    <t>Cheltuieli cu amortizarile</t>
  </si>
  <si>
    <t>TOTAL VENITURI FINANCIARE</t>
  </si>
  <si>
    <t>Total venituri financiare</t>
  </si>
  <si>
    <t>CHELTUIELI FINANCIARE DIN CARE</t>
  </si>
  <si>
    <t>Alte cheltuieli financiare</t>
  </si>
  <si>
    <t xml:space="preserve">Total cheltuieli financiare </t>
  </si>
  <si>
    <t>Rezultat curent</t>
  </si>
  <si>
    <t>VENITURI TOTALE</t>
  </si>
  <si>
    <t>CHELTUIELI TOTALE</t>
  </si>
  <si>
    <t>REZULTATUL BRUT AL EXERCIŢIULUI FINANCIAR</t>
  </si>
  <si>
    <t>Impozit *</t>
  </si>
  <si>
    <t>REZULTATUL NET AL EXERCIŢIULUI FINANCIAR</t>
  </si>
  <si>
    <t>* in cazul microintreprinderilor, se va calcula impozitul pe profit sau impozitul pe cifra de afaceri, dupa cum este cazul</t>
  </si>
  <si>
    <t>Tip ajutor</t>
  </si>
  <si>
    <t>Aj Stat</t>
  </si>
  <si>
    <t>AJ Minims</t>
  </si>
  <si>
    <t>maxim 5% din valoarea eligibilă a investiției de bază, respectiv capitolul 4</t>
  </si>
  <si>
    <t>Max 20% din valoarea activeelor corporale</t>
  </si>
  <si>
    <r>
      <t xml:space="preserve">Max 10% din valoarea eligibilă a cheltuielilor  eligibile cuprinse la capitolele 1, 2 și 4 </t>
    </r>
    <r>
      <rPr>
        <sz val="9"/>
        <color rgb="FFFF0000"/>
        <rFont val="Times New Roman"/>
        <family val="1"/>
      </rPr>
      <t xml:space="preserve"> </t>
    </r>
  </si>
  <si>
    <t>Aj stat</t>
  </si>
  <si>
    <t>Completați proiectia financiara privind costurile investitiei pe anii de implementare (an 1…3), in functie de perioada de implementare a proiectului.
Coloana "Total ani" verifica suma costurilor anuale cu costul total al investitiei, conform bugetului. Mesajul "Eroare!" se va afisa daca suma valorilor aferente anilor 1...4 nu este egala cu valoarea din buget a respectivului cost (coloana "Buget cerere")</t>
  </si>
  <si>
    <t>Cheltuieli indirecte</t>
  </si>
  <si>
    <t>Contribuția totală a solicitantului la cheltuieli eligibile , din care:</t>
  </si>
  <si>
    <t xml:space="preserve">  - contribuția la componenta finanțabilă prin ajutor regional (cheltuieli eligibile)</t>
  </si>
  <si>
    <t xml:space="preserve">  - contribuția la componenta finanțabilă prin ajutor de minimis(cheltuieli eligibile)</t>
  </si>
  <si>
    <t>Contribuția totală a solicitantului la cheltuieli neeligibile , din care:</t>
  </si>
  <si>
    <t xml:space="preserve">  - contribuția la componenta finanțabilă prin ajutor regional (cheltuieli neeligibile)</t>
  </si>
  <si>
    <t xml:space="preserve">  - contribuția la componenta finanțabilă prin ajutor de minimis(cheltuieli neeligibile)</t>
  </si>
  <si>
    <t>Total contributie solicitant</t>
  </si>
  <si>
    <t>Din care</t>
  </si>
  <si>
    <t>Ajutor de stat</t>
  </si>
  <si>
    <t>ajutor de minimis</t>
  </si>
  <si>
    <r>
      <t xml:space="preserve">Completați următoarele tabele cu </t>
    </r>
    <r>
      <rPr>
        <b/>
        <sz val="9"/>
        <color theme="1"/>
        <rFont val="Calibri"/>
        <family val="2"/>
        <charset val="238"/>
        <scheme val="minor"/>
      </rPr>
      <t xml:space="preserve">proiecțiile de venituri și cheltuieli aferente </t>
    </r>
    <r>
      <rPr>
        <b/>
        <u/>
        <sz val="9"/>
        <color theme="1"/>
        <rFont val="Calibri"/>
        <family val="2"/>
        <charset val="238"/>
        <scheme val="minor"/>
      </rPr>
      <t>doar activității ce face obiectul proiectului de investiții</t>
    </r>
    <r>
      <rPr>
        <sz val="9"/>
        <color theme="1"/>
        <rFont val="Calibri"/>
        <family val="2"/>
        <charset val="238"/>
        <scheme val="minor"/>
      </rPr>
      <t xml:space="preserve">
</t>
    </r>
    <r>
      <rPr>
        <b/>
        <sz val="9"/>
        <color theme="1"/>
        <rFont val="Calibri"/>
        <family val="2"/>
        <charset val="238"/>
        <scheme val="minor"/>
      </rPr>
      <t>Tabel 1 - Proiecții financiare fără adoptarea proiectului de investiție:</t>
    </r>
    <r>
      <rPr>
        <sz val="9"/>
        <color theme="1"/>
        <rFont val="Calibri"/>
        <family val="2"/>
        <charset val="238"/>
        <scheme val="minor"/>
      </rPr>
      <t xml:space="preserve"> 
Completați cu veniturile si cheltuielile rezultate din activitatea corespunzătoare proiectului de investiții, în condițiile în care activitatea s-ar desfășura fără investiție. Dacă nu desfășurați deja această activitate (proiectul dezvoltă o activitate nouă) nu mai completați acest tabel.
</t>
    </r>
    <r>
      <rPr>
        <b/>
        <sz val="9"/>
        <color theme="1"/>
        <rFont val="Calibri"/>
        <family val="2"/>
        <charset val="238"/>
        <scheme val="minor"/>
      </rPr>
      <t>Tabel 2 - Proiecții financiare cu adoptarea proiectului de investiție</t>
    </r>
    <r>
      <rPr>
        <sz val="9"/>
        <color theme="1"/>
        <rFont val="Calibri"/>
        <family val="2"/>
        <charset val="238"/>
        <scheme val="minor"/>
      </rPr>
      <t xml:space="preserve">
Completați cu veniturile si cheltuielile rezultate din activitatea corespunzătoare proiectului de investiții, în condițiile în care activitatea s-ar desfășura cu investiția realizată. 
Perioada de implementare a investiției poate fi de maximum 4 ani. 
Pe perioada de implementare a investiției se poate presupune că veniturile și costurile sunt egale cu varianta FĂRĂ PROIECT (daca proiectul nu generează venituri si cheltuieli suplimentare in aceasta perioada). 
Dupa perioada de implementare se vor introduce valorile previzionate in planul de afaceri.
</t>
    </r>
    <r>
      <rPr>
        <b/>
        <sz val="9"/>
        <color theme="1"/>
        <rFont val="Calibri"/>
        <family val="2"/>
        <charset val="238"/>
        <scheme val="minor"/>
      </rPr>
      <t xml:space="preserve">Tabel 3 - Proiecții financiare marginale (incrementale)
= </t>
    </r>
    <r>
      <rPr>
        <sz val="9"/>
        <color theme="1"/>
        <rFont val="Calibri"/>
        <family val="2"/>
        <charset val="238"/>
        <scheme val="minor"/>
      </rPr>
      <t>Proiecții financiare cu adoptarea proiectului de investiție - Proiecții financiare fără adoptarea proiectului de investiție</t>
    </r>
  </si>
  <si>
    <t>max 5% la costurilor directe eligibile.</t>
  </si>
  <si>
    <t>VNAF/C (valoarea actualizata neta financiara)</t>
  </si>
  <si>
    <t>RIRF/C(rata interna de rentabilitate financiara)</t>
  </si>
  <si>
    <t>max 10% din valoarea elig a proiectului</t>
  </si>
  <si>
    <t xml:space="preserve">cheltuieli pentru activități de marketing </t>
  </si>
  <si>
    <t>cheltuieli pentru instalații/echipamente specifice în scopul obținerii unei economii de energie</t>
  </si>
</sst>
</file>

<file path=xl/styles.xml><?xml version="1.0" encoding="utf-8"?>
<styleSheet xmlns="http://schemas.openxmlformats.org/spreadsheetml/2006/main" xmlns:mc="http://schemas.openxmlformats.org/markup-compatibility/2006" xmlns:x14ac="http://schemas.microsoft.com/office/spreadsheetml/2009/9/ac" mc:Ignorable="x14ac">
  <fonts count="62" x14ac:knownFonts="1">
    <font>
      <sz val="11"/>
      <color theme="1"/>
      <name val="Calibri"/>
      <family val="2"/>
      <scheme val="minor"/>
    </font>
    <font>
      <b/>
      <u/>
      <sz val="11"/>
      <color theme="1"/>
      <name val="Calibri"/>
      <family val="2"/>
      <charset val="238"/>
      <scheme val="minor"/>
    </font>
    <font>
      <sz val="10"/>
      <color theme="1"/>
      <name val="Calibri"/>
      <family val="2"/>
      <charset val="238"/>
      <scheme val="minor"/>
    </font>
    <font>
      <u/>
      <sz val="10"/>
      <color theme="1"/>
      <name val="Calibri"/>
      <family val="2"/>
      <charset val="238"/>
      <scheme val="minor"/>
    </font>
    <font>
      <b/>
      <sz val="10"/>
      <name val="Calibri"/>
      <family val="2"/>
      <charset val="238"/>
      <scheme val="minor"/>
    </font>
    <font>
      <sz val="10"/>
      <name val="Calibri"/>
      <family val="2"/>
      <charset val="238"/>
      <scheme val="minor"/>
    </font>
    <font>
      <b/>
      <u/>
      <sz val="10"/>
      <color theme="1"/>
      <name val="Calibri"/>
      <family val="2"/>
      <charset val="238"/>
      <scheme val="minor"/>
    </font>
    <font>
      <sz val="7"/>
      <color theme="1"/>
      <name val="Calibri"/>
      <family val="2"/>
      <charset val="238"/>
      <scheme val="minor"/>
    </font>
    <font>
      <sz val="10"/>
      <name val="Arial"/>
      <family val="2"/>
    </font>
    <font>
      <sz val="9"/>
      <name val="Calibri"/>
      <family val="2"/>
      <charset val="238"/>
      <scheme val="minor"/>
    </font>
    <font>
      <b/>
      <sz val="9"/>
      <name val="Calibri"/>
      <family val="2"/>
      <charset val="238"/>
      <scheme val="minor"/>
    </font>
    <font>
      <b/>
      <sz val="12"/>
      <name val="Times New Roman"/>
      <family val="1"/>
    </font>
    <font>
      <sz val="12"/>
      <name val="Times New Roman"/>
      <family val="1"/>
    </font>
    <font>
      <sz val="9"/>
      <color theme="0" tint="-0.249977111117893"/>
      <name val="Calibri"/>
      <family val="2"/>
      <charset val="238"/>
      <scheme val="minor"/>
    </font>
    <font>
      <sz val="10"/>
      <color theme="0" tint="-0.249977111117893"/>
      <name val="Times New Roman"/>
      <family val="1"/>
    </font>
    <font>
      <sz val="12"/>
      <name val="Arial"/>
      <family val="2"/>
    </font>
    <font>
      <b/>
      <sz val="11"/>
      <name val="Calibri"/>
      <family val="2"/>
      <charset val="238"/>
      <scheme val="minor"/>
    </font>
    <font>
      <sz val="14"/>
      <name val="Arial"/>
      <family val="2"/>
    </font>
    <font>
      <b/>
      <sz val="10"/>
      <name val="Arial"/>
      <family val="2"/>
    </font>
    <font>
      <b/>
      <sz val="12"/>
      <name val="Arial"/>
      <family val="2"/>
    </font>
    <font>
      <b/>
      <sz val="10"/>
      <name val="Calibri"/>
      <family val="2"/>
      <charset val="238"/>
    </font>
    <font>
      <b/>
      <i/>
      <sz val="10"/>
      <name val="Calibri"/>
      <family val="2"/>
      <charset val="238"/>
    </font>
    <font>
      <sz val="11"/>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Times New Roman"/>
      <family val="1"/>
    </font>
    <font>
      <b/>
      <sz val="10"/>
      <color rgb="FF000000"/>
      <name val="Calibri"/>
      <family val="2"/>
      <charset val="238"/>
      <scheme val="minor"/>
    </font>
    <font>
      <sz val="10"/>
      <color rgb="FF000000"/>
      <name val="Calibri"/>
      <family val="2"/>
      <charset val="238"/>
      <scheme val="minor"/>
    </font>
    <font>
      <sz val="10"/>
      <color theme="1"/>
      <name val="Trebuchet MS"/>
      <family val="2"/>
    </font>
    <font>
      <b/>
      <sz val="10"/>
      <color theme="1"/>
      <name val="Trebuchet MS"/>
      <family val="2"/>
    </font>
    <font>
      <b/>
      <sz val="11"/>
      <color theme="1"/>
      <name val="Trebuchet MS"/>
      <family val="2"/>
    </font>
    <font>
      <sz val="10"/>
      <name val="Times New Roman"/>
      <family val="1"/>
    </font>
    <font>
      <b/>
      <sz val="10"/>
      <color theme="1"/>
      <name val="Times New Roman"/>
      <family val="1"/>
    </font>
    <font>
      <b/>
      <sz val="10"/>
      <color rgb="FF808080"/>
      <name val="Calibri"/>
      <family val="2"/>
      <charset val="238"/>
      <scheme val="minor"/>
    </font>
    <font>
      <b/>
      <sz val="11"/>
      <name val="Calibri"/>
      <family val="2"/>
      <charset val="238"/>
    </font>
    <font>
      <sz val="11"/>
      <color theme="1"/>
      <name val="Calibri"/>
      <family val="2"/>
      <scheme val="minor"/>
    </font>
    <font>
      <sz val="11"/>
      <color rgb="FF9C6500"/>
      <name val="Calibri"/>
      <family val="2"/>
      <scheme val="minor"/>
    </font>
    <font>
      <b/>
      <sz val="9"/>
      <color theme="1"/>
      <name val="Times New Roman"/>
      <family val="1"/>
    </font>
    <font>
      <sz val="9"/>
      <color theme="1"/>
      <name val="Times New Roman"/>
      <family val="1"/>
    </font>
    <font>
      <b/>
      <sz val="9"/>
      <name val="Times New Roman"/>
      <family val="1"/>
    </font>
    <font>
      <sz val="9"/>
      <name val="Times New Roman"/>
      <family val="1"/>
    </font>
    <font>
      <sz val="9"/>
      <color rgb="FFFF0000"/>
      <name val="Times New Roman"/>
      <family val="1"/>
    </font>
    <font>
      <sz val="10"/>
      <name val="Calibri"/>
      <family val="2"/>
      <scheme val="minor"/>
    </font>
    <font>
      <b/>
      <sz val="10"/>
      <name val="Calibri"/>
      <family val="2"/>
      <scheme val="minor"/>
    </font>
    <font>
      <i/>
      <sz val="10"/>
      <color theme="1"/>
      <name val="Calibri"/>
      <family val="2"/>
      <charset val="238"/>
      <scheme val="minor"/>
    </font>
    <font>
      <i/>
      <sz val="9"/>
      <color theme="1"/>
      <name val="Times New Roman"/>
      <family val="1"/>
    </font>
    <font>
      <i/>
      <sz val="9"/>
      <name val="Times New Roman"/>
      <family val="1"/>
    </font>
    <font>
      <b/>
      <sz val="10"/>
      <color rgb="FFFF0000"/>
      <name val="Calibri"/>
      <family val="2"/>
      <charset val="238"/>
      <scheme val="minor"/>
    </font>
    <font>
      <b/>
      <u/>
      <sz val="11"/>
      <name val="Times New Roman"/>
      <family val="1"/>
    </font>
    <font>
      <b/>
      <u/>
      <sz val="9"/>
      <color rgb="FF0070C0"/>
      <name val="Times New Roman"/>
      <family val="1"/>
    </font>
    <font>
      <b/>
      <u/>
      <sz val="9"/>
      <name val="Times New Roman"/>
      <family val="1"/>
    </font>
    <font>
      <b/>
      <sz val="9"/>
      <color theme="1"/>
      <name val="Calibri"/>
      <family val="2"/>
      <charset val="238"/>
      <scheme val="minor"/>
    </font>
    <font>
      <b/>
      <u/>
      <sz val="9"/>
      <color theme="1"/>
      <name val="Calibri"/>
      <family val="2"/>
      <charset val="238"/>
      <scheme val="minor"/>
    </font>
    <font>
      <b/>
      <sz val="9"/>
      <color rgb="FFFF0000"/>
      <name val="Calibri"/>
      <family val="2"/>
      <charset val="238"/>
      <scheme val="minor"/>
    </font>
    <font>
      <sz val="10"/>
      <name val="Trebuchet MS"/>
      <family val="2"/>
    </font>
    <font>
      <b/>
      <i/>
      <sz val="9"/>
      <name val="Calibri"/>
      <family val="2"/>
      <charset val="238"/>
      <scheme val="minor"/>
    </font>
    <font>
      <b/>
      <sz val="10"/>
      <name val="Trebuchet MS"/>
      <family val="2"/>
    </font>
    <font>
      <b/>
      <sz val="12"/>
      <color theme="1"/>
      <name val="Times New Roman"/>
      <family val="1"/>
    </font>
    <font>
      <sz val="9"/>
      <name val="Times New Roman"/>
      <family val="1"/>
      <charset val="238"/>
    </font>
    <font>
      <sz val="9"/>
      <name val="Calibri"/>
      <family val="2"/>
      <scheme val="minor"/>
    </font>
    <font>
      <b/>
      <sz val="7"/>
      <color theme="1"/>
      <name val="Calibri"/>
      <family val="2"/>
      <charset val="238"/>
      <scheme val="minor"/>
    </font>
    <font>
      <b/>
      <sz val="9"/>
      <color rgb="FFFF0000"/>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EB9C"/>
      </patternFill>
    </fill>
    <fill>
      <patternFill patternType="solid">
        <fgColor theme="5"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4"/>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7">
    <xf numFmtId="0" fontId="0" fillId="0" borderId="0"/>
    <xf numFmtId="0" fontId="8" fillId="0" borderId="0"/>
    <xf numFmtId="0" fontId="22" fillId="0" borderId="0"/>
    <xf numFmtId="9" fontId="35" fillId="0" borderId="0" applyFont="0" applyFill="0" applyBorder="0" applyAlignment="0" applyProtection="0"/>
    <xf numFmtId="0" fontId="36" fillId="9" borderId="0" applyNumberFormat="0" applyBorder="0" applyAlignment="0" applyProtection="0"/>
    <xf numFmtId="0" fontId="35" fillId="0" borderId="0"/>
    <xf numFmtId="0" fontId="22" fillId="0" borderId="0"/>
  </cellStyleXfs>
  <cellXfs count="665">
    <xf numFmtId="0" fontId="0" fillId="0" borderId="0" xfId="0"/>
    <xf numFmtId="0" fontId="1" fillId="0" borderId="0" xfId="0" applyFont="1" applyFill="1" applyAlignment="1" applyProtection="1">
      <alignment vertical="top" wrapText="1"/>
    </xf>
    <xf numFmtId="4" fontId="2" fillId="0" borderId="0" xfId="0" applyNumberFormat="1" applyFont="1" applyFill="1" applyAlignment="1" applyProtection="1">
      <alignment horizontal="right" vertical="top"/>
    </xf>
    <xf numFmtId="0" fontId="2" fillId="0" borderId="0" xfId="0" applyFont="1" applyFill="1" applyAlignment="1" applyProtection="1">
      <alignment vertical="top"/>
    </xf>
    <xf numFmtId="0" fontId="3" fillId="0" borderId="0" xfId="0" applyFont="1" applyFill="1" applyAlignment="1" applyProtection="1">
      <alignment vertical="top" wrapText="1"/>
    </xf>
    <xf numFmtId="0" fontId="2" fillId="0" borderId="0" xfId="0" applyFont="1" applyFill="1" applyAlignment="1" applyProtection="1">
      <alignment horizontal="center" vertical="center"/>
    </xf>
    <xf numFmtId="0" fontId="2" fillId="0" borderId="1" xfId="0" applyFont="1" applyFill="1" applyBorder="1" applyAlignment="1" applyProtection="1">
      <alignment vertical="top" wrapText="1"/>
    </xf>
    <xf numFmtId="0" fontId="2" fillId="0" borderId="1" xfId="0" applyFont="1" applyFill="1" applyBorder="1" applyAlignment="1" applyProtection="1">
      <alignment horizontal="center" vertical="center" wrapText="1"/>
    </xf>
    <xf numFmtId="0" fontId="4" fillId="0" borderId="1" xfId="0" applyNumberFormat="1" applyFont="1" applyBorder="1" applyAlignment="1" applyProtection="1">
      <alignment vertical="top" wrapText="1"/>
    </xf>
    <xf numFmtId="0" fontId="4" fillId="2" borderId="1" xfId="0" applyNumberFormat="1" applyFont="1" applyFill="1" applyBorder="1" applyAlignment="1" applyProtection="1">
      <alignment horizontal="center" vertical="top"/>
      <protection locked="0"/>
    </xf>
    <xf numFmtId="0" fontId="5" fillId="0" borderId="0" xfId="0" applyNumberFormat="1" applyFont="1" applyAlignment="1" applyProtection="1">
      <alignment vertical="top"/>
    </xf>
    <xf numFmtId="0" fontId="4" fillId="0" borderId="1" xfId="0" applyFont="1" applyBorder="1" applyAlignment="1" applyProtection="1">
      <alignment vertical="top" wrapText="1"/>
    </xf>
    <xf numFmtId="0" fontId="4" fillId="0" borderId="1" xfId="0" applyFont="1" applyBorder="1" applyAlignment="1" applyProtection="1">
      <alignment vertical="top"/>
    </xf>
    <xf numFmtId="0" fontId="4" fillId="0" borderId="0" xfId="0" applyFont="1" applyAlignment="1" applyProtection="1">
      <alignment vertical="top"/>
    </xf>
    <xf numFmtId="3" fontId="5" fillId="0" borderId="1" xfId="0" applyNumberFormat="1" applyFont="1" applyBorder="1" applyAlignment="1" applyProtection="1">
      <alignment vertical="top" wrapText="1"/>
    </xf>
    <xf numFmtId="4" fontId="5" fillId="2" borderId="1" xfId="0" applyNumberFormat="1" applyFont="1" applyFill="1" applyBorder="1" applyAlignment="1" applyProtection="1">
      <alignment horizontal="right" vertical="top"/>
      <protection locked="0"/>
    </xf>
    <xf numFmtId="0" fontId="5" fillId="0" borderId="0" xfId="0" applyFont="1" applyAlignment="1" applyProtection="1">
      <alignment vertical="top"/>
    </xf>
    <xf numFmtId="3" fontId="5" fillId="0" borderId="1" xfId="0" applyNumberFormat="1" applyFont="1" applyBorder="1" applyAlignment="1" applyProtection="1">
      <alignment vertical="top"/>
    </xf>
    <xf numFmtId="3" fontId="5" fillId="3" borderId="1" xfId="0" applyNumberFormat="1" applyFont="1" applyFill="1" applyBorder="1" applyAlignment="1" applyProtection="1">
      <alignment vertical="top" wrapText="1"/>
    </xf>
    <xf numFmtId="4" fontId="5" fillId="0" borderId="0" xfId="0" applyNumberFormat="1" applyFont="1" applyAlignment="1" applyProtection="1">
      <alignment vertical="top"/>
    </xf>
    <xf numFmtId="3" fontId="4" fillId="3" borderId="1" xfId="0" applyNumberFormat="1" applyFont="1" applyFill="1" applyBorder="1" applyAlignment="1" applyProtection="1">
      <alignment vertical="top" wrapText="1"/>
    </xf>
    <xf numFmtId="4" fontId="4" fillId="3" borderId="1" xfId="0" applyNumberFormat="1" applyFont="1" applyFill="1" applyBorder="1" applyAlignment="1" applyProtection="1">
      <alignment horizontal="right" vertical="top"/>
    </xf>
    <xf numFmtId="0" fontId="5" fillId="3" borderId="0" xfId="0" applyFont="1" applyFill="1" applyAlignment="1" applyProtection="1">
      <alignment vertical="top"/>
    </xf>
    <xf numFmtId="3" fontId="4" fillId="0" borderId="1" xfId="0" applyNumberFormat="1" applyFont="1" applyBorder="1" applyAlignment="1" applyProtection="1">
      <alignment vertical="top" wrapText="1"/>
    </xf>
    <xf numFmtId="3" fontId="4" fillId="0" borderId="1" xfId="0" applyNumberFormat="1" applyFont="1" applyBorder="1" applyAlignment="1" applyProtection="1">
      <alignment vertical="top"/>
    </xf>
    <xf numFmtId="4" fontId="5" fillId="0" borderId="1" xfId="0" applyNumberFormat="1" applyFont="1" applyBorder="1" applyAlignment="1" applyProtection="1">
      <alignment horizontal="right" vertical="top"/>
    </xf>
    <xf numFmtId="0" fontId="4" fillId="3" borderId="0" xfId="0" applyFont="1" applyFill="1" applyAlignment="1" applyProtection="1">
      <alignment vertical="top"/>
    </xf>
    <xf numFmtId="0" fontId="4" fillId="0" borderId="0" xfId="0" applyFont="1" applyBorder="1" applyAlignment="1" applyProtection="1">
      <alignment vertical="top"/>
    </xf>
    <xf numFmtId="0" fontId="5" fillId="0" borderId="0" xfId="0" applyFont="1" applyBorder="1" applyAlignment="1" applyProtection="1">
      <alignment vertical="top"/>
    </xf>
    <xf numFmtId="4" fontId="4" fillId="0" borderId="1" xfId="0" applyNumberFormat="1" applyFont="1" applyBorder="1" applyAlignment="1" applyProtection="1">
      <alignment horizontal="right" vertical="top"/>
    </xf>
    <xf numFmtId="4" fontId="4" fillId="0" borderId="1" xfId="0" applyNumberFormat="1" applyFont="1" applyBorder="1" applyAlignment="1" applyProtection="1">
      <alignment vertical="top"/>
    </xf>
    <xf numFmtId="4" fontId="5" fillId="3" borderId="1" xfId="0" applyNumberFormat="1" applyFont="1" applyFill="1" applyBorder="1" applyAlignment="1" applyProtection="1">
      <alignment horizontal="right" vertical="top"/>
    </xf>
    <xf numFmtId="4" fontId="5" fillId="0" borderId="1" xfId="0" applyNumberFormat="1" applyFont="1" applyFill="1" applyBorder="1" applyAlignment="1" applyProtection="1">
      <alignment horizontal="right" vertical="top"/>
    </xf>
    <xf numFmtId="3" fontId="4" fillId="0" borderId="0" xfId="0" applyNumberFormat="1" applyFont="1" applyBorder="1" applyAlignment="1" applyProtection="1">
      <alignment vertical="top" wrapText="1"/>
    </xf>
    <xf numFmtId="4" fontId="4" fillId="0" borderId="0" xfId="0" applyNumberFormat="1" applyFont="1" applyBorder="1" applyAlignment="1" applyProtection="1">
      <alignment horizontal="right" vertical="top"/>
    </xf>
    <xf numFmtId="0" fontId="5" fillId="0" borderId="0" xfId="0" applyFont="1" applyAlignment="1" applyProtection="1">
      <alignment vertical="top" wrapText="1"/>
    </xf>
    <xf numFmtId="4" fontId="5" fillId="0" borderId="0" xfId="0" applyNumberFormat="1" applyFont="1" applyAlignment="1" applyProtection="1">
      <alignment horizontal="right" vertical="top"/>
    </xf>
    <xf numFmtId="3" fontId="4" fillId="0" borderId="1" xfId="0" applyNumberFormat="1" applyFont="1" applyBorder="1" applyAlignment="1">
      <alignment vertical="top" wrapText="1"/>
    </xf>
    <xf numFmtId="4" fontId="4" fillId="5" borderId="1" xfId="0" applyNumberFormat="1" applyFont="1" applyFill="1" applyBorder="1" applyAlignment="1" applyProtection="1">
      <alignment horizontal="right" vertical="top"/>
    </xf>
    <xf numFmtId="0" fontId="6" fillId="0" borderId="0" xfId="0" applyFont="1" applyFill="1" applyAlignment="1" applyProtection="1">
      <alignment horizontal="left" vertical="top" wrapText="1"/>
    </xf>
    <xf numFmtId="0" fontId="3" fillId="0" borderId="0" xfId="0" applyFont="1" applyFill="1" applyAlignment="1" applyProtection="1">
      <alignment horizontal="left" vertical="top" wrapText="1"/>
    </xf>
    <xf numFmtId="0" fontId="4" fillId="0" borderId="1" xfId="0" applyNumberFormat="1" applyFont="1" applyFill="1" applyBorder="1" applyAlignment="1" applyProtection="1">
      <alignment horizontal="center" vertical="top"/>
    </xf>
    <xf numFmtId="0" fontId="4" fillId="0" borderId="0" xfId="0" applyNumberFormat="1" applyFont="1" applyAlignment="1" applyProtection="1">
      <alignment vertical="top"/>
    </xf>
    <xf numFmtId="4" fontId="4" fillId="0" borderId="1" xfId="0" applyNumberFormat="1" applyFont="1" applyFill="1" applyBorder="1" applyAlignment="1" applyProtection="1">
      <alignment vertical="top"/>
    </xf>
    <xf numFmtId="0" fontId="5" fillId="3" borderId="1" xfId="0" applyFont="1" applyFill="1" applyBorder="1" applyAlignment="1" applyProtection="1">
      <alignment vertical="top" wrapText="1"/>
    </xf>
    <xf numFmtId="4" fontId="5" fillId="2" borderId="1" xfId="0" applyNumberFormat="1" applyFont="1" applyFill="1" applyBorder="1" applyAlignment="1" applyProtection="1">
      <alignment vertical="top"/>
      <protection locked="0"/>
    </xf>
    <xf numFmtId="16" fontId="5" fillId="3" borderId="1" xfId="0" applyNumberFormat="1" applyFont="1" applyFill="1" applyBorder="1" applyAlignment="1" applyProtection="1">
      <alignment horizontal="right" vertical="top" wrapText="1"/>
    </xf>
    <xf numFmtId="0" fontId="5" fillId="0" borderId="1" xfId="0" applyFont="1" applyBorder="1" applyAlignment="1" applyProtection="1">
      <alignment vertical="top" wrapText="1"/>
    </xf>
    <xf numFmtId="4" fontId="5" fillId="0" borderId="1" xfId="0" applyNumberFormat="1" applyFont="1" applyFill="1" applyBorder="1" applyAlignment="1" applyProtection="1">
      <alignment vertical="top"/>
      <protection locked="0"/>
    </xf>
    <xf numFmtId="4" fontId="5" fillId="0" borderId="1" xfId="0" applyNumberFormat="1" applyFont="1" applyBorder="1" applyAlignment="1" applyProtection="1">
      <alignment vertical="top"/>
    </xf>
    <xf numFmtId="4" fontId="5" fillId="3" borderId="1" xfId="0" applyNumberFormat="1" applyFont="1" applyFill="1" applyBorder="1" applyAlignment="1" applyProtection="1">
      <alignment vertical="top"/>
    </xf>
    <xf numFmtId="4" fontId="4" fillId="2" borderId="1" xfId="0" applyNumberFormat="1" applyFont="1" applyFill="1" applyBorder="1" applyAlignment="1" applyProtection="1">
      <alignment vertical="top"/>
      <protection locked="0"/>
    </xf>
    <xf numFmtId="4" fontId="4" fillId="3" borderId="1" xfId="0" applyNumberFormat="1" applyFont="1" applyFill="1" applyBorder="1" applyAlignment="1" applyProtection="1">
      <alignment vertical="top"/>
    </xf>
    <xf numFmtId="4" fontId="4" fillId="0" borderId="0" xfId="0" applyNumberFormat="1" applyFont="1" applyAlignment="1" applyProtection="1">
      <alignment vertical="top"/>
    </xf>
    <xf numFmtId="4" fontId="5" fillId="0" borderId="0" xfId="0" applyNumberFormat="1" applyFont="1" applyAlignment="1" applyProtection="1">
      <alignment vertical="top" wrapText="1"/>
    </xf>
    <xf numFmtId="4" fontId="7" fillId="0" borderId="0" xfId="0" applyNumberFormat="1" applyFont="1" applyAlignment="1" applyProtection="1">
      <alignment vertical="top" wrapText="1"/>
    </xf>
    <xf numFmtId="4" fontId="2" fillId="0" borderId="0" xfId="0" applyNumberFormat="1" applyFont="1" applyAlignment="1" applyProtection="1">
      <alignment vertical="distributed" wrapText="1"/>
    </xf>
    <xf numFmtId="4" fontId="5" fillId="0" borderId="0" xfId="0" applyNumberFormat="1" applyFont="1" applyProtection="1"/>
    <xf numFmtId="4" fontId="2" fillId="0" borderId="0" xfId="1" applyNumberFormat="1" applyFont="1" applyAlignment="1" applyProtection="1">
      <alignment vertical="distributed"/>
    </xf>
    <xf numFmtId="4" fontId="5" fillId="0" borderId="0" xfId="1" applyNumberFormat="1" applyFont="1" applyProtection="1"/>
    <xf numFmtId="0" fontId="9" fillId="0" borderId="0" xfId="0" applyFont="1" applyFill="1" applyAlignment="1">
      <alignment vertical="top" wrapText="1"/>
    </xf>
    <xf numFmtId="10" fontId="9" fillId="0" borderId="0" xfId="0" applyNumberFormat="1" applyFont="1" applyFill="1" applyAlignment="1">
      <alignment vertical="top" wrapText="1"/>
    </xf>
    <xf numFmtId="0" fontId="9" fillId="0" borderId="0" xfId="0" applyFont="1" applyFill="1" applyAlignment="1">
      <alignment vertical="top"/>
    </xf>
    <xf numFmtId="0" fontId="5" fillId="0" borderId="0" xfId="0" applyFont="1" applyFill="1" applyAlignment="1">
      <alignment vertical="top"/>
    </xf>
    <xf numFmtId="0" fontId="0" fillId="0" borderId="0" xfId="0" applyFont="1" applyFill="1" applyAlignment="1">
      <alignment vertical="top"/>
    </xf>
    <xf numFmtId="0" fontId="10" fillId="0" borderId="0" xfId="0" applyFont="1" applyFill="1" applyAlignment="1">
      <alignment vertical="top" wrapText="1"/>
    </xf>
    <xf numFmtId="0" fontId="10" fillId="0" borderId="1" xfId="0" applyNumberFormat="1" applyFont="1" applyBorder="1" applyAlignment="1">
      <alignment vertical="top" wrapText="1"/>
    </xf>
    <xf numFmtId="0" fontId="4" fillId="0" borderId="1" xfId="0" applyNumberFormat="1" applyFont="1" applyFill="1" applyBorder="1" applyAlignment="1" applyProtection="1">
      <alignment horizontal="center" vertical="top" wrapText="1"/>
    </xf>
    <xf numFmtId="0" fontId="9" fillId="0" borderId="0" xfId="0" applyNumberFormat="1" applyFont="1" applyAlignment="1">
      <alignment vertical="top" wrapText="1"/>
    </xf>
    <xf numFmtId="0" fontId="0" fillId="0" borderId="0" xfId="0" applyNumberFormat="1" applyFont="1" applyAlignment="1">
      <alignment vertical="top"/>
    </xf>
    <xf numFmtId="0" fontId="10" fillId="0" borderId="1" xfId="0" applyFont="1" applyBorder="1" applyAlignment="1">
      <alignment vertical="top" wrapText="1"/>
    </xf>
    <xf numFmtId="3" fontId="10" fillId="0" borderId="1" xfId="0" applyNumberFormat="1" applyFont="1" applyBorder="1" applyAlignment="1">
      <alignment vertical="top" wrapText="1"/>
    </xf>
    <xf numFmtId="0" fontId="10" fillId="0" borderId="0" xfId="0" applyFont="1" applyAlignment="1">
      <alignment vertical="top" wrapText="1"/>
    </xf>
    <xf numFmtId="10" fontId="10" fillId="0" borderId="1" xfId="0" applyNumberFormat="1" applyFont="1" applyBorder="1" applyAlignment="1">
      <alignment vertical="top" wrapText="1"/>
    </xf>
    <xf numFmtId="0" fontId="11" fillId="0" borderId="0" xfId="0" applyFont="1" applyAlignment="1">
      <alignment vertical="top"/>
    </xf>
    <xf numFmtId="0" fontId="9" fillId="0" borderId="1" xfId="0" applyFont="1" applyBorder="1" applyAlignment="1">
      <alignment vertical="top" wrapText="1"/>
    </xf>
    <xf numFmtId="3" fontId="9" fillId="0" borderId="1" xfId="0" applyNumberFormat="1" applyFont="1" applyBorder="1" applyAlignment="1">
      <alignment vertical="top" wrapText="1"/>
    </xf>
    <xf numFmtId="10" fontId="9" fillId="0" borderId="1" xfId="0" applyNumberFormat="1" applyFont="1" applyBorder="1" applyAlignment="1">
      <alignment vertical="top" wrapText="1"/>
    </xf>
    <xf numFmtId="0" fontId="9" fillId="0" borderId="0" xfId="0" applyFont="1" applyAlignment="1">
      <alignment vertical="top" wrapText="1"/>
    </xf>
    <xf numFmtId="0" fontId="12" fillId="0" borderId="0" xfId="0" applyFont="1" applyAlignment="1">
      <alignment vertical="top"/>
    </xf>
    <xf numFmtId="3" fontId="10" fillId="0" borderId="0" xfId="0" applyNumberFormat="1" applyFont="1" applyAlignment="1">
      <alignment vertical="top" wrapText="1"/>
    </xf>
    <xf numFmtId="10" fontId="10" fillId="0" borderId="0" xfId="0" applyNumberFormat="1" applyFont="1" applyAlignment="1">
      <alignment vertical="top" wrapText="1"/>
    </xf>
    <xf numFmtId="0" fontId="10" fillId="0" borderId="0" xfId="0" applyFont="1" applyAlignment="1">
      <alignment vertical="top"/>
    </xf>
    <xf numFmtId="0" fontId="4" fillId="0" borderId="0" xfId="0" applyFont="1" applyAlignment="1">
      <alignment vertical="top"/>
    </xf>
    <xf numFmtId="0" fontId="12" fillId="0" borderId="0" xfId="0" applyNumberFormat="1" applyFont="1" applyAlignment="1">
      <alignment vertical="top"/>
    </xf>
    <xf numFmtId="0" fontId="13" fillId="0" borderId="0" xfId="0" applyFont="1" applyAlignment="1">
      <alignment vertical="top" wrapText="1"/>
    </xf>
    <xf numFmtId="0" fontId="14" fillId="0" borderId="0" xfId="0" applyFont="1" applyAlignment="1">
      <alignment vertical="top"/>
    </xf>
    <xf numFmtId="0" fontId="10" fillId="3" borderId="1" xfId="0" applyFont="1" applyFill="1" applyBorder="1" applyAlignment="1">
      <alignment vertical="top" wrapText="1"/>
    </xf>
    <xf numFmtId="3" fontId="10" fillId="3" borderId="1" xfId="0" applyNumberFormat="1" applyFont="1" applyFill="1" applyBorder="1" applyAlignment="1">
      <alignment vertical="top" wrapText="1"/>
    </xf>
    <xf numFmtId="0" fontId="9" fillId="3" borderId="0" xfId="0" applyFont="1" applyFill="1" applyAlignment="1">
      <alignment vertical="top" wrapText="1"/>
    </xf>
    <xf numFmtId="10" fontId="10" fillId="3" borderId="1" xfId="0" applyNumberFormat="1" applyFont="1" applyFill="1" applyBorder="1" applyAlignment="1">
      <alignment vertical="top" wrapText="1"/>
    </xf>
    <xf numFmtId="0" fontId="10" fillId="3" borderId="0" xfId="0" applyFont="1" applyFill="1" applyAlignment="1">
      <alignment vertical="top" wrapText="1"/>
    </xf>
    <xf numFmtId="0" fontId="12" fillId="3" borderId="0" xfId="0" applyFont="1" applyFill="1" applyAlignment="1">
      <alignment vertical="top"/>
    </xf>
    <xf numFmtId="0" fontId="9" fillId="0" borderId="1" xfId="0" applyFont="1" applyFill="1" applyBorder="1" applyAlignment="1">
      <alignment vertical="top" wrapText="1"/>
    </xf>
    <xf numFmtId="10" fontId="9" fillId="0" borderId="1" xfId="0" applyNumberFormat="1" applyFont="1" applyFill="1" applyBorder="1" applyAlignment="1">
      <alignment vertical="top" wrapText="1"/>
    </xf>
    <xf numFmtId="3" fontId="9" fillId="0" borderId="0" xfId="0" applyNumberFormat="1" applyFont="1" applyAlignment="1">
      <alignment vertical="top" wrapText="1"/>
    </xf>
    <xf numFmtId="10" fontId="9" fillId="0" borderId="0" xfId="0" applyNumberFormat="1" applyFont="1" applyAlignment="1">
      <alignment vertical="top" wrapText="1"/>
    </xf>
    <xf numFmtId="0" fontId="9" fillId="0" borderId="0" xfId="0" applyFont="1" applyAlignment="1">
      <alignment vertical="top"/>
    </xf>
    <xf numFmtId="0" fontId="5" fillId="0" borderId="0" xfId="0" applyFont="1" applyAlignment="1">
      <alignment vertical="top"/>
    </xf>
    <xf numFmtId="0" fontId="15" fillId="0" borderId="0" xfId="0" applyFont="1" applyAlignment="1">
      <alignment vertical="top"/>
    </xf>
    <xf numFmtId="0" fontId="0" fillId="0" borderId="0" xfId="0" applyFont="1" applyAlignment="1">
      <alignment vertical="top"/>
    </xf>
    <xf numFmtId="0" fontId="10" fillId="6" borderId="1" xfId="0" applyNumberFormat="1" applyFont="1" applyFill="1" applyBorder="1" applyAlignment="1">
      <alignment vertical="top" wrapText="1"/>
    </xf>
    <xf numFmtId="0" fontId="17" fillId="0" borderId="0" xfId="0" applyFont="1" applyFill="1" applyAlignment="1">
      <alignment vertical="top"/>
    </xf>
    <xf numFmtId="10" fontId="5" fillId="0" borderId="1" xfId="0" applyNumberFormat="1" applyFont="1" applyBorder="1" applyAlignment="1" applyProtection="1">
      <alignment vertical="top"/>
    </xf>
    <xf numFmtId="3" fontId="5" fillId="0" borderId="0" xfId="0" applyNumberFormat="1" applyFont="1" applyAlignment="1" applyProtection="1">
      <alignment horizontal="right" vertical="top"/>
    </xf>
    <xf numFmtId="3" fontId="5" fillId="0" borderId="1" xfId="0" applyNumberFormat="1" applyFont="1" applyBorder="1" applyAlignment="1">
      <alignment vertical="top"/>
    </xf>
    <xf numFmtId="0" fontId="18" fillId="0" borderId="0" xfId="0" applyFont="1" applyAlignment="1">
      <alignment vertical="top"/>
    </xf>
    <xf numFmtId="3" fontId="5" fillId="7" borderId="1" xfId="0" applyNumberFormat="1" applyFont="1" applyFill="1" applyBorder="1" applyAlignment="1">
      <alignment vertical="top"/>
    </xf>
    <xf numFmtId="0" fontId="0" fillId="0" borderId="0" xfId="0" applyNumberFormat="1" applyFont="1" applyFill="1" applyAlignment="1">
      <alignment vertical="top"/>
    </xf>
    <xf numFmtId="0" fontId="5" fillId="0" borderId="1" xfId="0" applyFont="1" applyFill="1" applyBorder="1" applyAlignment="1" applyProtection="1">
      <alignment vertical="top" wrapText="1"/>
    </xf>
    <xf numFmtId="9" fontId="5" fillId="0" borderId="1" xfId="0" applyNumberFormat="1" applyFont="1" applyFill="1" applyBorder="1" applyAlignment="1" applyProtection="1">
      <alignment vertical="top"/>
    </xf>
    <xf numFmtId="0" fontId="5" fillId="0" borderId="0" xfId="0" applyFont="1" applyFill="1" applyBorder="1" applyAlignment="1" applyProtection="1">
      <alignment vertical="top" wrapText="1"/>
    </xf>
    <xf numFmtId="9" fontId="5" fillId="0" borderId="0" xfId="0" applyNumberFormat="1" applyFont="1" applyFill="1" applyBorder="1" applyAlignment="1" applyProtection="1">
      <alignment vertical="top"/>
    </xf>
    <xf numFmtId="3" fontId="5" fillId="0" borderId="1" xfId="0" applyNumberFormat="1" applyFont="1" applyFill="1" applyBorder="1" applyAlignment="1" applyProtection="1">
      <alignment horizontal="right" vertical="top"/>
    </xf>
    <xf numFmtId="0" fontId="4" fillId="8" borderId="1" xfId="0" applyFont="1" applyFill="1" applyBorder="1" applyAlignment="1" applyProtection="1">
      <alignment vertical="top" wrapText="1"/>
    </xf>
    <xf numFmtId="9" fontId="5" fillId="8" borderId="1" xfId="0" applyNumberFormat="1" applyFont="1" applyFill="1" applyBorder="1" applyAlignment="1" applyProtection="1">
      <alignment vertical="top"/>
    </xf>
    <xf numFmtId="0" fontId="5" fillId="0" borderId="1" xfId="0" applyFont="1" applyFill="1" applyBorder="1" applyAlignment="1" applyProtection="1">
      <alignment vertical="top"/>
    </xf>
    <xf numFmtId="9" fontId="5" fillId="0" borderId="1" xfId="0" applyNumberFormat="1" applyFont="1" applyBorder="1" applyAlignment="1" applyProtection="1">
      <alignment vertical="top"/>
    </xf>
    <xf numFmtId="2" fontId="5" fillId="0" borderId="1" xfId="0" applyNumberFormat="1" applyFont="1" applyBorder="1" applyAlignment="1" applyProtection="1">
      <alignment vertical="top"/>
    </xf>
    <xf numFmtId="0" fontId="5" fillId="0" borderId="1" xfId="0" applyFont="1" applyBorder="1" applyAlignment="1" applyProtection="1">
      <alignment vertical="top"/>
    </xf>
    <xf numFmtId="9" fontId="4" fillId="0" borderId="1" xfId="0" applyNumberFormat="1" applyFont="1" applyBorder="1" applyAlignment="1" applyProtection="1">
      <alignment vertical="top"/>
    </xf>
    <xf numFmtId="0" fontId="5" fillId="0" borderId="0" xfId="0" applyFont="1" applyAlignment="1">
      <alignment vertical="top" wrapText="1"/>
    </xf>
    <xf numFmtId="1" fontId="5" fillId="0" borderId="1" xfId="0" applyNumberFormat="1" applyFont="1" applyBorder="1" applyAlignment="1" applyProtection="1">
      <alignment vertical="top"/>
    </xf>
    <xf numFmtId="4" fontId="4" fillId="0" borderId="1" xfId="0" applyNumberFormat="1" applyFont="1" applyFill="1" applyBorder="1" applyAlignment="1" applyProtection="1">
      <alignment horizontal="center" vertical="top"/>
    </xf>
    <xf numFmtId="0" fontId="19" fillId="0" borderId="0" xfId="0" applyFont="1" applyAlignment="1">
      <alignment vertical="top"/>
    </xf>
    <xf numFmtId="0" fontId="5" fillId="0" borderId="0" xfId="0" applyFont="1" applyBorder="1" applyAlignment="1" applyProtection="1">
      <alignment vertical="top" wrapText="1"/>
    </xf>
    <xf numFmtId="9" fontId="5" fillId="0" borderId="0" xfId="0" applyNumberFormat="1" applyFont="1" applyBorder="1" applyAlignment="1" applyProtection="1">
      <alignment vertical="top"/>
    </xf>
    <xf numFmtId="9" fontId="5" fillId="0" borderId="5" xfId="0" applyNumberFormat="1" applyFont="1" applyBorder="1" applyAlignment="1" applyProtection="1">
      <alignment vertical="top"/>
    </xf>
    <xf numFmtId="0" fontId="5" fillId="8" borderId="1" xfId="0" applyFont="1" applyFill="1" applyBorder="1" applyAlignment="1" applyProtection="1">
      <alignment vertical="top" wrapText="1"/>
    </xf>
    <xf numFmtId="2" fontId="5" fillId="8" borderId="1" xfId="0" applyNumberFormat="1" applyFont="1" applyFill="1" applyBorder="1" applyAlignment="1" applyProtection="1">
      <alignment vertical="top"/>
    </xf>
    <xf numFmtId="2" fontId="5" fillId="0" borderId="1" xfId="0" applyNumberFormat="1" applyFont="1" applyFill="1" applyBorder="1" applyAlignment="1" applyProtection="1">
      <alignment vertical="top"/>
    </xf>
    <xf numFmtId="0" fontId="5" fillId="0" borderId="0" xfId="0" applyFont="1" applyFill="1" applyBorder="1" applyAlignment="1" applyProtection="1">
      <alignment vertical="top"/>
    </xf>
    <xf numFmtId="0" fontId="0" fillId="0" borderId="0" xfId="0" applyAlignment="1">
      <alignment vertical="top" wrapText="1"/>
    </xf>
    <xf numFmtId="0" fontId="20" fillId="0" borderId="0" xfId="0" applyFont="1" applyAlignment="1">
      <alignment horizontal="left" vertical="top" wrapText="1"/>
    </xf>
    <xf numFmtId="0" fontId="0" fillId="0" borderId="0" xfId="0" applyAlignment="1">
      <alignment horizontal="left" vertical="top" wrapText="1"/>
    </xf>
    <xf numFmtId="0" fontId="20" fillId="0" borderId="6" xfId="0" applyFont="1" applyBorder="1" applyAlignment="1">
      <alignment vertical="top" wrapText="1"/>
    </xf>
    <xf numFmtId="0" fontId="0" fillId="0" borderId="7" xfId="0" applyBorder="1" applyAlignment="1">
      <alignment vertical="top" wrapText="1"/>
    </xf>
    <xf numFmtId="4" fontId="0" fillId="0" borderId="8" xfId="0" applyNumberFormat="1" applyBorder="1" applyAlignment="1">
      <alignment horizontal="right" vertical="top" wrapText="1"/>
    </xf>
    <xf numFmtId="4" fontId="20" fillId="0" borderId="8" xfId="0" applyNumberFormat="1" applyFont="1" applyBorder="1" applyAlignment="1">
      <alignment horizontal="right" vertical="top" wrapText="1"/>
    </xf>
    <xf numFmtId="0" fontId="20" fillId="0" borderId="0" xfId="0" applyFont="1" applyBorder="1" applyAlignment="1">
      <alignment horizontal="left" vertical="top" wrapText="1"/>
    </xf>
    <xf numFmtId="0" fontId="0" fillId="0" borderId="5" xfId="0" applyBorder="1" applyAlignment="1">
      <alignment vertical="top" wrapText="1"/>
    </xf>
    <xf numFmtId="0" fontId="0" fillId="0" borderId="11" xfId="0" applyBorder="1" applyAlignment="1">
      <alignment vertical="top" wrapText="1"/>
    </xf>
    <xf numFmtId="0" fontId="20" fillId="0" borderId="2" xfId="0" applyFont="1" applyBorder="1" applyAlignment="1">
      <alignment vertical="top" wrapText="1"/>
    </xf>
    <xf numFmtId="0" fontId="4" fillId="0" borderId="0" xfId="0" applyFont="1" applyBorder="1" applyAlignment="1" applyProtection="1">
      <alignment vertical="top" wrapText="1"/>
    </xf>
    <xf numFmtId="3" fontId="4" fillId="0" borderId="1" xfId="0" applyNumberFormat="1" applyFont="1" applyBorder="1" applyAlignment="1" applyProtection="1">
      <alignment horizontal="center" vertical="center" wrapText="1"/>
    </xf>
    <xf numFmtId="4" fontId="5" fillId="0" borderId="1" xfId="0" applyNumberFormat="1" applyFont="1" applyBorder="1" applyAlignment="1" applyProtection="1">
      <alignment horizontal="center" vertical="center"/>
    </xf>
    <xf numFmtId="0" fontId="5" fillId="4" borderId="1" xfId="0" applyFont="1" applyFill="1" applyBorder="1" applyAlignment="1" applyProtection="1">
      <alignment vertical="top" wrapText="1"/>
      <protection locked="0"/>
    </xf>
    <xf numFmtId="10" fontId="5" fillId="2" borderId="1" xfId="0" applyNumberFormat="1" applyFont="1" applyFill="1" applyBorder="1" applyAlignment="1" applyProtection="1">
      <alignment horizontal="right" vertical="top"/>
      <protection locked="0"/>
    </xf>
    <xf numFmtId="0" fontId="34" fillId="0" borderId="0" xfId="0" applyFont="1"/>
    <xf numFmtId="0" fontId="4" fillId="3" borderId="1" xfId="0" applyFont="1" applyFill="1" applyBorder="1" applyAlignment="1" applyProtection="1">
      <alignment vertical="top" wrapText="1"/>
    </xf>
    <xf numFmtId="10" fontId="4" fillId="3" borderId="1" xfId="0" applyNumberFormat="1" applyFont="1" applyFill="1" applyBorder="1" applyAlignment="1" applyProtection="1">
      <alignment horizontal="right" vertical="top"/>
    </xf>
    <xf numFmtId="0" fontId="38" fillId="0" borderId="0" xfId="2" applyFont="1" applyFill="1" applyAlignment="1">
      <alignment horizontal="center" vertical="center"/>
    </xf>
    <xf numFmtId="0" fontId="38" fillId="0" borderId="0" xfId="2" applyFont="1" applyFill="1" applyAlignment="1">
      <alignment vertical="top"/>
    </xf>
    <xf numFmtId="0" fontId="38" fillId="0" borderId="0" xfId="2" applyFont="1" applyAlignment="1">
      <alignment vertical="top"/>
    </xf>
    <xf numFmtId="0" fontId="37" fillId="0" borderId="0" xfId="2" applyFont="1" applyAlignment="1">
      <alignment vertical="top"/>
    </xf>
    <xf numFmtId="0" fontId="37" fillId="0" borderId="0" xfId="2" applyFont="1" applyAlignment="1">
      <alignment horizontal="left" vertical="top" wrapText="1"/>
    </xf>
    <xf numFmtId="0" fontId="37" fillId="0" borderId="0" xfId="2" applyFont="1" applyAlignment="1">
      <alignment horizontal="right" vertical="top"/>
    </xf>
    <xf numFmtId="4" fontId="39" fillId="0" borderId="1" xfId="2" applyNumberFormat="1" applyFont="1" applyBorder="1" applyAlignment="1">
      <alignment horizontal="center" vertical="center" wrapText="1"/>
    </xf>
    <xf numFmtId="49" fontId="39" fillId="0" borderId="1" xfId="2" applyNumberFormat="1" applyFont="1" applyBorder="1" applyAlignment="1">
      <alignment vertical="top"/>
    </xf>
    <xf numFmtId="49" fontId="40" fillId="0" borderId="1" xfId="2" applyNumberFormat="1" applyFont="1" applyBorder="1" applyAlignment="1">
      <alignment vertical="top"/>
    </xf>
    <xf numFmtId="0" fontId="40" fillId="0" borderId="1" xfId="2" applyFont="1" applyBorder="1" applyAlignment="1">
      <alignment horizontal="left" vertical="top"/>
    </xf>
    <xf numFmtId="4" fontId="38" fillId="0" borderId="1" xfId="2" applyNumberFormat="1" applyFont="1" applyBorder="1" applyAlignment="1" applyProtection="1">
      <alignment horizontal="center" vertical="distributed"/>
      <protection locked="0"/>
    </xf>
    <xf numFmtId="4" fontId="40" fillId="2" borderId="1" xfId="2" applyNumberFormat="1" applyFont="1" applyFill="1" applyBorder="1" applyAlignment="1" applyProtection="1">
      <alignment horizontal="right" vertical="top"/>
      <protection locked="0"/>
    </xf>
    <xf numFmtId="4" fontId="40" fillId="0" borderId="1" xfId="2" applyNumberFormat="1" applyFont="1" applyBorder="1" applyAlignment="1">
      <alignment horizontal="right" vertical="top"/>
    </xf>
    <xf numFmtId="4" fontId="40" fillId="0" borderId="2" xfId="2" applyNumberFormat="1" applyFont="1" applyBorder="1" applyAlignment="1">
      <alignment horizontal="right" vertical="top"/>
    </xf>
    <xf numFmtId="0" fontId="38" fillId="0" borderId="1" xfId="2" applyFont="1" applyFill="1" applyBorder="1" applyAlignment="1">
      <alignment horizontal="center" vertical="center"/>
    </xf>
    <xf numFmtId="0" fontId="40" fillId="0" borderId="1" xfId="2" applyFont="1" applyBorder="1" applyAlignment="1">
      <alignment vertical="top" wrapText="1"/>
    </xf>
    <xf numFmtId="0" fontId="39" fillId="0" borderId="1" xfId="2" applyFont="1" applyBorder="1" applyAlignment="1">
      <alignment horizontal="right" vertical="top" wrapText="1"/>
    </xf>
    <xf numFmtId="4" fontId="39" fillId="0" borderId="1" xfId="2" applyNumberFormat="1" applyFont="1" applyBorder="1" applyAlignment="1">
      <alignment horizontal="right" vertical="top"/>
    </xf>
    <xf numFmtId="4" fontId="39" fillId="0" borderId="1" xfId="2" applyNumberFormat="1" applyFont="1" applyFill="1" applyBorder="1" applyAlignment="1">
      <alignment horizontal="right" vertical="top"/>
    </xf>
    <xf numFmtId="4" fontId="39" fillId="0" borderId="2" xfId="2" applyNumberFormat="1" applyFont="1" applyFill="1" applyBorder="1" applyAlignment="1">
      <alignment horizontal="right" vertical="top"/>
    </xf>
    <xf numFmtId="0" fontId="40" fillId="3" borderId="1" xfId="0" applyFont="1" applyFill="1" applyBorder="1" applyAlignment="1">
      <alignment vertical="top" wrapText="1"/>
    </xf>
    <xf numFmtId="4" fontId="39" fillId="0" borderId="2" xfId="2" applyNumberFormat="1" applyFont="1" applyBorder="1" applyAlignment="1">
      <alignment horizontal="right" vertical="top"/>
    </xf>
    <xf numFmtId="49" fontId="38" fillId="0" borderId="1" xfId="2" applyNumberFormat="1" applyFont="1" applyBorder="1" applyAlignment="1">
      <alignment horizontal="left" vertical="distributed"/>
    </xf>
    <xf numFmtId="0" fontId="38" fillId="0" borderId="1" xfId="2" applyFont="1" applyBorder="1" applyAlignment="1">
      <alignment vertical="distributed" wrapText="1"/>
    </xf>
    <xf numFmtId="0" fontId="38" fillId="0" borderId="1" xfId="0" applyFont="1" applyBorder="1" applyAlignment="1">
      <alignment horizontal="left" vertical="center"/>
    </xf>
    <xf numFmtId="4" fontId="38" fillId="0" borderId="2" xfId="2" applyNumberFormat="1" applyFont="1" applyBorder="1" applyAlignment="1" applyProtection="1">
      <alignment horizontal="center" vertical="distributed"/>
      <protection locked="0"/>
    </xf>
    <xf numFmtId="0" fontId="38" fillId="0" borderId="0" xfId="2" applyFont="1" applyFill="1" applyBorder="1" applyAlignment="1">
      <alignment vertical="center"/>
    </xf>
    <xf numFmtId="49" fontId="38" fillId="0" borderId="1" xfId="2" applyNumberFormat="1" applyFont="1" applyBorder="1" applyAlignment="1">
      <alignment horizontal="right" vertical="distributed"/>
    </xf>
    <xf numFmtId="4" fontId="40" fillId="0" borderId="1" xfId="2" applyNumberFormat="1" applyFont="1" applyBorder="1" applyAlignment="1" applyProtection="1">
      <alignment horizontal="right" vertical="top"/>
      <protection locked="0"/>
    </xf>
    <xf numFmtId="0" fontId="38" fillId="0" borderId="1" xfId="0" applyFont="1" applyBorder="1" applyAlignment="1">
      <alignment horizontal="left" vertical="center" wrapText="1"/>
    </xf>
    <xf numFmtId="0" fontId="37" fillId="0" borderId="0" xfId="2" applyFont="1" applyAlignment="1">
      <alignment vertical="top" wrapText="1"/>
    </xf>
    <xf numFmtId="4" fontId="39" fillId="3" borderId="1" xfId="2" applyNumberFormat="1" applyFont="1" applyFill="1" applyBorder="1" applyAlignment="1">
      <alignment horizontal="right" vertical="top"/>
    </xf>
    <xf numFmtId="0" fontId="37" fillId="0" borderId="1" xfId="2" applyFont="1" applyFill="1" applyBorder="1" applyAlignment="1">
      <alignment horizontal="center" vertical="center"/>
    </xf>
    <xf numFmtId="4" fontId="39" fillId="0" borderId="1" xfId="2" applyNumberFormat="1" applyFont="1" applyBorder="1" applyAlignment="1" applyProtection="1">
      <alignment horizontal="right" vertical="top"/>
      <protection locked="0"/>
    </xf>
    <xf numFmtId="0" fontId="38" fillId="0" borderId="1" xfId="0" applyFont="1" applyBorder="1" applyAlignment="1">
      <alignment wrapText="1"/>
    </xf>
    <xf numFmtId="0" fontId="38" fillId="0" borderId="1" xfId="0" applyFont="1" applyBorder="1"/>
    <xf numFmtId="0" fontId="40" fillId="0" borderId="1" xfId="2" applyFont="1" applyBorder="1" applyAlignment="1">
      <alignment vertical="top"/>
    </xf>
    <xf numFmtId="0" fontId="38" fillId="0" borderId="1" xfId="2" applyFont="1" applyBorder="1" applyAlignment="1">
      <alignment vertical="distributed"/>
    </xf>
    <xf numFmtId="10" fontId="37" fillId="0" borderId="0" xfId="2" applyNumberFormat="1" applyFont="1" applyFill="1" applyAlignment="1">
      <alignment vertical="top"/>
    </xf>
    <xf numFmtId="0" fontId="38" fillId="0" borderId="0" xfId="2" applyFont="1" applyAlignment="1">
      <alignment vertical="top" wrapText="1"/>
    </xf>
    <xf numFmtId="0" fontId="37" fillId="0" borderId="1" xfId="2" applyFont="1" applyBorder="1" applyAlignment="1">
      <alignment horizontal="right" vertical="distributed"/>
    </xf>
    <xf numFmtId="0" fontId="39" fillId="0" borderId="1" xfId="2" applyFont="1" applyFill="1" applyBorder="1" applyAlignment="1">
      <alignment vertical="top"/>
    </xf>
    <xf numFmtId="0" fontId="39" fillId="0" borderId="1" xfId="2" applyFont="1" applyFill="1" applyBorder="1" applyAlignment="1">
      <alignment horizontal="left" vertical="top" wrapText="1"/>
    </xf>
    <xf numFmtId="0" fontId="40" fillId="0" borderId="1" xfId="2" applyFont="1" applyFill="1" applyBorder="1" applyAlignment="1">
      <alignment vertical="top"/>
    </xf>
    <xf numFmtId="0" fontId="40" fillId="0" borderId="1" xfId="2" applyFont="1" applyFill="1" applyBorder="1" applyAlignment="1">
      <alignment horizontal="left" vertical="top" wrapText="1"/>
    </xf>
    <xf numFmtId="0" fontId="37" fillId="0" borderId="1" xfId="2" applyFont="1" applyBorder="1" applyAlignment="1">
      <alignment vertical="distributed"/>
    </xf>
    <xf numFmtId="0" fontId="38" fillId="0" borderId="1" xfId="2" applyFont="1" applyFill="1" applyBorder="1" applyAlignment="1">
      <alignment vertical="distributed"/>
    </xf>
    <xf numFmtId="49" fontId="40" fillId="0" borderId="13" xfId="2" applyNumberFormat="1" applyFont="1" applyBorder="1" applyAlignment="1">
      <alignment vertical="top"/>
    </xf>
    <xf numFmtId="0" fontId="40" fillId="0" borderId="13" xfId="2" applyFont="1" applyBorder="1" applyAlignment="1">
      <alignment horizontal="right" vertical="top" wrapText="1"/>
    </xf>
    <xf numFmtId="4" fontId="39" fillId="0" borderId="14" xfId="2" applyNumberFormat="1" applyFont="1" applyBorder="1" applyAlignment="1">
      <alignment horizontal="right" vertical="top"/>
    </xf>
    <xf numFmtId="0" fontId="40" fillId="0" borderId="0" xfId="0" applyFont="1" applyAlignment="1">
      <alignment vertical="top"/>
    </xf>
    <xf numFmtId="4" fontId="38" fillId="0" borderId="0" xfId="2" applyNumberFormat="1" applyFont="1" applyAlignment="1">
      <alignment horizontal="right" vertical="top"/>
    </xf>
    <xf numFmtId="49" fontId="38" fillId="0" borderId="0" xfId="2" applyNumberFormat="1" applyFont="1" applyAlignment="1">
      <alignment vertical="top"/>
    </xf>
    <xf numFmtId="0" fontId="37" fillId="0" borderId="1" xfId="2" applyFont="1" applyBorder="1" applyAlignment="1">
      <alignment vertical="top" wrapText="1"/>
    </xf>
    <xf numFmtId="0" fontId="37" fillId="0" borderId="1" xfId="2" applyFont="1" applyBorder="1" applyAlignment="1">
      <alignment horizontal="center" vertical="top" wrapText="1"/>
    </xf>
    <xf numFmtId="0" fontId="37" fillId="0" borderId="1" xfId="2" applyFont="1" applyBorder="1" applyAlignment="1" applyProtection="1">
      <alignment horizontal="right" vertical="top" wrapText="1"/>
      <protection locked="0"/>
    </xf>
    <xf numFmtId="0" fontId="38" fillId="0" borderId="1" xfId="2" applyFont="1" applyBorder="1" applyAlignment="1">
      <alignment vertical="top" wrapText="1"/>
    </xf>
    <xf numFmtId="4" fontId="37" fillId="0" borderId="1" xfId="2" applyNumberFormat="1" applyFont="1" applyBorder="1" applyAlignment="1">
      <alignment horizontal="right" vertical="top"/>
    </xf>
    <xf numFmtId="4" fontId="38" fillId="0" borderId="1" xfId="2" applyNumberFormat="1" applyFont="1" applyBorder="1" applyAlignment="1">
      <alignment horizontal="right" vertical="top"/>
    </xf>
    <xf numFmtId="9" fontId="37" fillId="0" borderId="0" xfId="3" applyFont="1" applyBorder="1" applyAlignment="1" applyProtection="1">
      <alignment vertical="top"/>
    </xf>
    <xf numFmtId="0" fontId="0" fillId="0" borderId="0" xfId="0" applyAlignment="1">
      <alignment vertical="top"/>
    </xf>
    <xf numFmtId="0" fontId="5" fillId="0" borderId="0" xfId="0" applyFont="1" applyAlignment="1">
      <alignment horizontal="left" vertical="top"/>
    </xf>
    <xf numFmtId="4" fontId="39" fillId="0" borderId="0" xfId="0" applyNumberFormat="1" applyFont="1" applyAlignment="1">
      <alignment horizontal="center" vertical="center"/>
    </xf>
    <xf numFmtId="4" fontId="40" fillId="0" borderId="0" xfId="0" applyNumberFormat="1" applyFont="1" applyAlignment="1">
      <alignment horizontal="right" vertical="top"/>
    </xf>
    <xf numFmtId="0" fontId="26" fillId="0" borderId="0" xfId="0" applyFont="1" applyAlignment="1">
      <alignment vertical="top" wrapText="1"/>
    </xf>
    <xf numFmtId="4" fontId="39" fillId="0" borderId="1" xfId="0" applyNumberFormat="1" applyFont="1" applyBorder="1" applyAlignment="1">
      <alignment horizontal="center" vertical="center"/>
    </xf>
    <xf numFmtId="0" fontId="2" fillId="0" borderId="0" xfId="0" applyFont="1" applyFill="1" applyAlignment="1">
      <alignment horizontal="center" vertical="top"/>
    </xf>
    <xf numFmtId="0" fontId="2" fillId="0" borderId="0" xfId="0" applyFont="1" applyAlignment="1">
      <alignment horizontal="center" vertical="top"/>
    </xf>
    <xf numFmtId="0" fontId="27" fillId="0" borderId="0" xfId="0" applyFont="1" applyAlignment="1">
      <alignment vertical="top" wrapText="1"/>
    </xf>
    <xf numFmtId="0" fontId="28" fillId="0" borderId="0" xfId="0" applyFont="1" applyAlignment="1">
      <alignment horizontal="center" vertical="top"/>
    </xf>
    <xf numFmtId="3" fontId="4" fillId="0" borderId="1" xfId="0" applyNumberFormat="1" applyFont="1" applyBorder="1" applyAlignment="1">
      <alignment horizontal="left" vertical="top"/>
    </xf>
    <xf numFmtId="3" fontId="23" fillId="0" borderId="0" xfId="0" applyNumberFormat="1" applyFont="1" applyFill="1" applyAlignment="1">
      <alignment horizontal="center" vertical="top"/>
    </xf>
    <xf numFmtId="3" fontId="23" fillId="0" borderId="0" xfId="0" applyNumberFormat="1" applyFont="1" applyAlignment="1">
      <alignment horizontal="center" vertical="top"/>
    </xf>
    <xf numFmtId="0" fontId="27" fillId="0" borderId="0" xfId="0" applyFont="1" applyAlignment="1">
      <alignment vertical="top"/>
    </xf>
    <xf numFmtId="3" fontId="29" fillId="0" borderId="0" xfId="0" applyNumberFormat="1" applyFont="1" applyAlignment="1">
      <alignment horizontal="center" vertical="top"/>
    </xf>
    <xf numFmtId="3" fontId="42" fillId="0" borderId="1" xfId="0" applyNumberFormat="1" applyFont="1" applyBorder="1" applyAlignment="1">
      <alignment horizontal="left" vertical="top"/>
    </xf>
    <xf numFmtId="4" fontId="37" fillId="0" borderId="1" xfId="0" applyNumberFormat="1" applyFont="1" applyBorder="1" applyAlignment="1">
      <alignment horizontal="right" vertical="top"/>
    </xf>
    <xf numFmtId="4" fontId="40" fillId="2" borderId="1" xfId="0" applyNumberFormat="1" applyFont="1" applyFill="1" applyBorder="1" applyAlignment="1" applyProtection="1">
      <alignment horizontal="right" vertical="top"/>
      <protection locked="0"/>
    </xf>
    <xf numFmtId="3" fontId="2" fillId="0" borderId="0" xfId="0" applyNumberFormat="1" applyFont="1" applyFill="1" applyAlignment="1">
      <alignment horizontal="center" vertical="top"/>
    </xf>
    <xf numFmtId="3" fontId="2" fillId="0" borderId="0" xfId="0" applyNumberFormat="1" applyFont="1" applyAlignment="1">
      <alignment horizontal="center" vertical="top"/>
    </xf>
    <xf numFmtId="3" fontId="28" fillId="0" borderId="0" xfId="0" applyNumberFormat="1" applyFont="1" applyAlignment="1">
      <alignment horizontal="center" vertical="top"/>
    </xf>
    <xf numFmtId="3" fontId="4" fillId="0" borderId="1" xfId="0" applyNumberFormat="1" applyFont="1" applyBorder="1" applyAlignment="1">
      <alignment horizontal="right" vertical="top" wrapText="1"/>
    </xf>
    <xf numFmtId="4" fontId="39" fillId="0" borderId="1" xfId="0" applyNumberFormat="1" applyFont="1" applyBorder="1" applyAlignment="1">
      <alignment horizontal="right" vertical="top"/>
    </xf>
    <xf numFmtId="0" fontId="26" fillId="0" borderId="0" xfId="0" applyFont="1" applyAlignment="1">
      <alignment vertical="top"/>
    </xf>
    <xf numFmtId="4" fontId="39" fillId="0" borderId="1" xfId="0" applyNumberFormat="1" applyFont="1" applyBorder="1" applyAlignment="1">
      <alignment horizontal="center"/>
    </xf>
    <xf numFmtId="3" fontId="43" fillId="0" borderId="1" xfId="0" applyNumberFormat="1" applyFont="1" applyBorder="1" applyAlignment="1">
      <alignment horizontal="right" vertical="top" wrapText="1"/>
    </xf>
    <xf numFmtId="3" fontId="42" fillId="0" borderId="1" xfId="0" applyNumberFormat="1" applyFont="1" applyBorder="1" applyAlignment="1">
      <alignment horizontal="left" vertical="top" wrapText="1"/>
    </xf>
    <xf numFmtId="4" fontId="37" fillId="0" borderId="1" xfId="0" applyNumberFormat="1" applyFont="1" applyBorder="1" applyAlignment="1">
      <alignment horizontal="right" vertical="center"/>
    </xf>
    <xf numFmtId="4" fontId="40" fillId="3" borderId="1" xfId="0" applyNumberFormat="1" applyFont="1" applyFill="1" applyBorder="1" applyAlignment="1">
      <alignment horizontal="right" vertical="top"/>
    </xf>
    <xf numFmtId="0" fontId="2" fillId="0" borderId="1" xfId="2" applyFont="1" applyBorder="1" applyAlignment="1">
      <alignment vertical="top" wrapText="1"/>
    </xf>
    <xf numFmtId="3" fontId="5" fillId="0" borderId="1" xfId="0" applyNumberFormat="1" applyFont="1" applyBorder="1" applyAlignment="1">
      <alignment horizontal="left" vertical="top" wrapText="1"/>
    </xf>
    <xf numFmtId="3" fontId="43" fillId="0" borderId="1" xfId="0" applyNumberFormat="1" applyFont="1" applyBorder="1" applyAlignment="1">
      <alignment horizontal="right" vertical="top"/>
    </xf>
    <xf numFmtId="3" fontId="43" fillId="0" borderId="1" xfId="0" applyNumberFormat="1" applyFont="1" applyBorder="1" applyAlignment="1">
      <alignment horizontal="left" vertical="top"/>
    </xf>
    <xf numFmtId="0" fontId="42" fillId="0" borderId="1" xfId="0" applyNumberFormat="1" applyFont="1" applyBorder="1" applyAlignment="1">
      <alignment horizontal="left" vertical="top"/>
    </xf>
    <xf numFmtId="0" fontId="43" fillId="0" borderId="1" xfId="0" applyNumberFormat="1" applyFont="1" applyBorder="1" applyAlignment="1">
      <alignment horizontal="right" vertical="top"/>
    </xf>
    <xf numFmtId="49" fontId="23" fillId="0" borderId="1" xfId="0" applyNumberFormat="1" applyFont="1" applyBorder="1" applyAlignment="1">
      <alignment horizontal="left" vertical="top"/>
    </xf>
    <xf numFmtId="3" fontId="30" fillId="0" borderId="0" xfId="0" applyNumberFormat="1" applyFont="1" applyAlignment="1">
      <alignment horizontal="center" vertical="top"/>
    </xf>
    <xf numFmtId="0" fontId="2" fillId="0" borderId="0" xfId="0" applyFont="1" applyAlignment="1">
      <alignment horizontal="left" vertical="top"/>
    </xf>
    <xf numFmtId="0" fontId="2" fillId="0" borderId="0" xfId="0" applyFont="1" applyAlignment="1">
      <alignment vertical="top" wrapText="1"/>
    </xf>
    <xf numFmtId="4" fontId="39" fillId="0" borderId="0" xfId="0" applyNumberFormat="1" applyFont="1" applyAlignment="1">
      <alignment horizontal="right" vertical="top"/>
    </xf>
    <xf numFmtId="3" fontId="25" fillId="0" borderId="0" xfId="0" applyNumberFormat="1" applyFont="1" applyAlignment="1">
      <alignment horizontal="center" vertical="top"/>
    </xf>
    <xf numFmtId="0" fontId="23" fillId="0" borderId="0" xfId="0" applyFont="1" applyAlignment="1">
      <alignment vertical="top" wrapText="1"/>
    </xf>
    <xf numFmtId="0" fontId="31" fillId="0" borderId="0" xfId="0" applyFont="1" applyAlignment="1">
      <alignment vertical="top"/>
    </xf>
    <xf numFmtId="0" fontId="25" fillId="0" borderId="0" xfId="0" applyFont="1" applyAlignment="1">
      <alignment horizontal="center" vertical="top"/>
    </xf>
    <xf numFmtId="4" fontId="40" fillId="0" borderId="1" xfId="0" applyNumberFormat="1" applyFont="1" applyBorder="1" applyAlignment="1">
      <alignment horizontal="right" vertical="top"/>
    </xf>
    <xf numFmtId="0" fontId="23" fillId="0" borderId="0" xfId="0" applyFont="1" applyFill="1" applyAlignment="1">
      <alignment horizontal="center" vertical="top"/>
    </xf>
    <xf numFmtId="0" fontId="23" fillId="0" borderId="0" xfId="0" applyFont="1" applyAlignment="1">
      <alignment horizontal="center" vertical="top"/>
    </xf>
    <xf numFmtId="0" fontId="32" fillId="0" borderId="0" xfId="0" applyFont="1" applyAlignment="1">
      <alignment horizontal="center" vertical="top"/>
    </xf>
    <xf numFmtId="4" fontId="45" fillId="0" borderId="1" xfId="0" applyNumberFormat="1" applyFont="1" applyBorder="1" applyAlignment="1">
      <alignment horizontal="right" vertical="top"/>
    </xf>
    <xf numFmtId="4" fontId="46" fillId="5" borderId="1" xfId="0" applyNumberFormat="1" applyFont="1" applyFill="1" applyBorder="1" applyAlignment="1" applyProtection="1">
      <alignment horizontal="right" vertical="top"/>
      <protection locked="0"/>
    </xf>
    <xf numFmtId="0" fontId="23" fillId="0" borderId="0" xfId="0" applyFont="1" applyAlignment="1">
      <alignment horizontal="left" vertical="top"/>
    </xf>
    <xf numFmtId="0" fontId="23" fillId="0" borderId="0" xfId="0" applyFont="1" applyAlignment="1">
      <alignment horizontal="right" vertical="top" wrapText="1"/>
    </xf>
    <xf numFmtId="0" fontId="29" fillId="0" borderId="0" xfId="0" applyFont="1" applyAlignment="1">
      <alignment horizontal="center" vertical="top"/>
    </xf>
    <xf numFmtId="0" fontId="4" fillId="0" borderId="0" xfId="0" applyFont="1" applyAlignment="1">
      <alignment horizontal="left" vertical="top" wrapText="1"/>
    </xf>
    <xf numFmtId="4" fontId="37" fillId="0" borderId="1" xfId="0" applyNumberFormat="1" applyFont="1" applyBorder="1" applyAlignment="1">
      <alignment horizontal="center" vertical="top"/>
    </xf>
    <xf numFmtId="4" fontId="39" fillId="0" borderId="1" xfId="0" applyNumberFormat="1" applyFont="1" applyBorder="1" applyAlignment="1">
      <alignment horizontal="center" vertical="top"/>
    </xf>
    <xf numFmtId="4" fontId="40" fillId="0" borderId="1" xfId="0" applyNumberFormat="1" applyFont="1" applyBorder="1" applyAlignment="1">
      <alignment horizontal="right" vertical="center"/>
    </xf>
    <xf numFmtId="4" fontId="40" fillId="2" borderId="1" xfId="0" applyNumberFormat="1" applyFont="1" applyFill="1" applyBorder="1" applyAlignment="1" applyProtection="1">
      <alignment horizontal="right" vertical="center"/>
      <protection locked="0"/>
    </xf>
    <xf numFmtId="0" fontId="5" fillId="0" borderId="0" xfId="0" applyFont="1" applyAlignment="1">
      <alignment horizontal="left" vertical="top" wrapText="1"/>
    </xf>
    <xf numFmtId="0" fontId="38" fillId="0" borderId="0" xfId="0" applyFont="1" applyAlignment="1">
      <alignment horizontal="center" vertical="top"/>
    </xf>
    <xf numFmtId="4" fontId="40" fillId="0" borderId="0" xfId="0" applyNumberFormat="1" applyFont="1" applyAlignment="1">
      <alignment horizontal="center" vertical="top"/>
    </xf>
    <xf numFmtId="0" fontId="2" fillId="0" borderId="0" xfId="0" applyFont="1" applyFill="1" applyAlignment="1">
      <alignment horizontal="left" vertical="top"/>
    </xf>
    <xf numFmtId="4" fontId="39" fillId="0" borderId="1" xfId="0" applyNumberFormat="1" applyFont="1" applyBorder="1" applyAlignment="1">
      <alignment horizontal="right" vertical="center"/>
    </xf>
    <xf numFmtId="0" fontId="38" fillId="0" borderId="0" xfId="0" applyFont="1"/>
    <xf numFmtId="0" fontId="49" fillId="0" borderId="0" xfId="0" applyFont="1" applyAlignment="1">
      <alignment horizontal="left"/>
    </xf>
    <xf numFmtId="0" fontId="50" fillId="0" borderId="0" xfId="0" applyFont="1" applyAlignment="1">
      <alignment horizontal="left"/>
    </xf>
    <xf numFmtId="0" fontId="40" fillId="0" borderId="0" xfId="0" applyFont="1"/>
    <xf numFmtId="0" fontId="39" fillId="0" borderId="17" xfId="0" applyFont="1" applyBorder="1" applyAlignment="1">
      <alignment horizontal="center" vertical="center" wrapText="1"/>
    </xf>
    <xf numFmtId="0" fontId="37" fillId="0" borderId="18" xfId="0" applyFont="1" applyBorder="1" applyAlignment="1">
      <alignment horizontal="center" vertical="center"/>
    </xf>
    <xf numFmtId="0" fontId="37" fillId="0" borderId="19" xfId="0" applyFont="1" applyBorder="1" applyAlignment="1">
      <alignment horizontal="center" vertical="center" wrapText="1"/>
    </xf>
    <xf numFmtId="0" fontId="37" fillId="0" borderId="19" xfId="0" applyFont="1" applyBorder="1" applyAlignment="1">
      <alignment horizontal="center" wrapText="1"/>
    </xf>
    <xf numFmtId="0" fontId="37" fillId="0" borderId="22" xfId="0" applyFont="1" applyBorder="1" applyAlignment="1">
      <alignment horizontal="center" vertical="center" wrapText="1"/>
    </xf>
    <xf numFmtId="0" fontId="38" fillId="0" borderId="20" xfId="0" quotePrefix="1" applyFont="1" applyBorder="1" applyAlignment="1">
      <alignment horizontal="center" vertical="center"/>
    </xf>
    <xf numFmtId="0" fontId="38" fillId="0" borderId="23" xfId="0" quotePrefix="1" applyFont="1" applyBorder="1" applyAlignment="1">
      <alignment horizontal="center" vertical="center"/>
    </xf>
    <xf numFmtId="0" fontId="40" fillId="0" borderId="23" xfId="0" quotePrefix="1" applyFont="1" applyBorder="1" applyAlignment="1">
      <alignment horizontal="center" vertical="center"/>
    </xf>
    <xf numFmtId="0" fontId="38" fillId="0" borderId="19" xfId="0" applyFont="1" applyBorder="1" applyAlignment="1">
      <alignment horizontal="center" vertical="center"/>
    </xf>
    <xf numFmtId="0" fontId="38" fillId="0" borderId="1" xfId="0" quotePrefix="1" applyFont="1" applyBorder="1" applyAlignment="1">
      <alignment vertical="center"/>
    </xf>
    <xf numFmtId="4" fontId="40" fillId="2" borderId="1" xfId="4" applyNumberFormat="1" applyFont="1" applyFill="1" applyBorder="1"/>
    <xf numFmtId="4" fontId="38" fillId="0" borderId="1" xfId="0" applyNumberFormat="1" applyFont="1" applyBorder="1"/>
    <xf numFmtId="4" fontId="39" fillId="0" borderId="1" xfId="0" applyNumberFormat="1" applyFont="1" applyBorder="1"/>
    <xf numFmtId="4" fontId="37" fillId="0" borderId="1" xfId="0" applyNumberFormat="1" applyFont="1" applyBorder="1"/>
    <xf numFmtId="4" fontId="40" fillId="2" borderId="1" xfId="0" applyNumberFormat="1" applyFont="1" applyFill="1" applyBorder="1"/>
    <xf numFmtId="0" fontId="38" fillId="0" borderId="1" xfId="0" quotePrefix="1" applyFont="1" applyBorder="1" applyAlignment="1">
      <alignment horizontal="right" vertical="center"/>
    </xf>
    <xf numFmtId="4" fontId="40" fillId="0" borderId="1" xfId="4" applyNumberFormat="1" applyFont="1" applyFill="1" applyBorder="1"/>
    <xf numFmtId="4" fontId="38" fillId="2" borderId="1" xfId="0" applyNumberFormat="1" applyFont="1" applyFill="1" applyBorder="1"/>
    <xf numFmtId="4" fontId="37" fillId="0" borderId="1" xfId="0" applyNumberFormat="1" applyFont="1" applyBorder="1" applyAlignment="1">
      <alignment horizontal="right"/>
    </xf>
    <xf numFmtId="0" fontId="38" fillId="0" borderId="1" xfId="0" applyFont="1" applyBorder="1" applyAlignment="1">
      <alignment vertical="center"/>
    </xf>
    <xf numFmtId="4" fontId="38" fillId="0" borderId="0" xfId="0" applyNumberFormat="1" applyFont="1" applyAlignment="1">
      <alignment vertical="center"/>
    </xf>
    <xf numFmtId="0" fontId="38" fillId="0" borderId="0" xfId="0" applyFont="1" applyAlignment="1">
      <alignment wrapText="1"/>
    </xf>
    <xf numFmtId="3" fontId="9" fillId="0" borderId="0" xfId="0" applyNumberFormat="1" applyFont="1" applyAlignment="1">
      <alignment horizontal="right" vertical="top"/>
    </xf>
    <xf numFmtId="4" fontId="0" fillId="0" borderId="0" xfId="0" applyNumberFormat="1" applyAlignment="1">
      <alignment vertical="top"/>
    </xf>
    <xf numFmtId="0" fontId="23" fillId="0" borderId="0" xfId="2" applyFont="1" applyAlignment="1">
      <alignment horizontal="left" vertical="top"/>
    </xf>
    <xf numFmtId="0" fontId="23" fillId="0" borderId="0" xfId="2" applyFont="1" applyAlignment="1">
      <alignment horizontal="left" vertical="top" wrapText="1"/>
    </xf>
    <xf numFmtId="0" fontId="23" fillId="0" borderId="0" xfId="2" applyFont="1" applyAlignment="1">
      <alignment horizontal="right" vertical="top"/>
    </xf>
    <xf numFmtId="3" fontId="53" fillId="10" borderId="0" xfId="0" applyNumberFormat="1" applyFont="1" applyFill="1" applyAlignment="1">
      <alignment horizontal="right" vertical="top"/>
    </xf>
    <xf numFmtId="4" fontId="28" fillId="0" borderId="0" xfId="0" applyNumberFormat="1" applyFont="1" applyAlignment="1">
      <alignment horizontal="center" vertical="top"/>
    </xf>
    <xf numFmtId="3" fontId="10" fillId="0" borderId="1" xfId="0" applyNumberFormat="1" applyFont="1" applyBorder="1" applyAlignment="1">
      <alignment horizontal="center" vertical="center"/>
    </xf>
    <xf numFmtId="0" fontId="9" fillId="0" borderId="1" xfId="5" applyFont="1" applyBorder="1" applyAlignment="1">
      <alignment horizontal="right" vertical="top" wrapText="1"/>
    </xf>
    <xf numFmtId="4" fontId="9" fillId="0" borderId="1" xfId="0" applyNumberFormat="1" applyFont="1" applyBorder="1" applyAlignment="1">
      <alignment horizontal="left" vertical="top" wrapText="1"/>
    </xf>
    <xf numFmtId="3" fontId="10" fillId="0" borderId="1" xfId="0" applyNumberFormat="1" applyFont="1" applyBorder="1" applyAlignment="1">
      <alignment horizontal="right" vertical="top"/>
    </xf>
    <xf numFmtId="3" fontId="9" fillId="0" borderId="1" xfId="0" applyNumberFormat="1" applyFont="1" applyBorder="1" applyAlignment="1">
      <alignment horizontal="right" vertical="top"/>
    </xf>
    <xf numFmtId="0" fontId="9" fillId="0" borderId="1" xfId="0" applyFont="1" applyBorder="1" applyAlignment="1">
      <alignment horizontal="right" vertical="top" wrapText="1"/>
    </xf>
    <xf numFmtId="3" fontId="9" fillId="2" borderId="1" xfId="0" applyNumberFormat="1" applyFont="1" applyFill="1" applyBorder="1" applyAlignment="1" applyProtection="1">
      <alignment horizontal="right" vertical="top"/>
      <protection locked="0"/>
    </xf>
    <xf numFmtId="4" fontId="54" fillId="0" borderId="0" xfId="0" applyNumberFormat="1" applyFont="1" applyAlignment="1">
      <alignment vertical="top"/>
    </xf>
    <xf numFmtId="10" fontId="54" fillId="0" borderId="0" xfId="0" applyNumberFormat="1" applyFont="1" applyAlignment="1">
      <alignment vertical="top"/>
    </xf>
    <xf numFmtId="0" fontId="51" fillId="0" borderId="1" xfId="0" applyFont="1" applyBorder="1" applyAlignment="1">
      <alignment horizontal="right" vertical="top"/>
    </xf>
    <xf numFmtId="4" fontId="10" fillId="0" borderId="1" xfId="0" applyNumberFormat="1" applyFont="1" applyBorder="1" applyAlignment="1">
      <alignment horizontal="left" vertical="top" wrapText="1"/>
    </xf>
    <xf numFmtId="4" fontId="29" fillId="0" borderId="0" xfId="0" applyNumberFormat="1" applyFont="1" applyAlignment="1">
      <alignment horizontal="center" vertical="top"/>
    </xf>
    <xf numFmtId="4" fontId="9" fillId="0" borderId="1" xfId="5" applyNumberFormat="1" applyFont="1" applyBorder="1" applyAlignment="1">
      <alignment horizontal="left" vertical="top" wrapText="1"/>
    </xf>
    <xf numFmtId="0" fontId="24" fillId="0" borderId="1" xfId="0" applyFont="1" applyBorder="1" applyAlignment="1">
      <alignment horizontal="right" vertical="top"/>
    </xf>
    <xf numFmtId="3" fontId="51" fillId="0" borderId="1" xfId="0" applyNumberFormat="1" applyFont="1" applyBorder="1" applyAlignment="1">
      <alignment horizontal="right" vertical="top"/>
    </xf>
    <xf numFmtId="4" fontId="9" fillId="0" borderId="1" xfId="0" applyNumberFormat="1" applyFont="1" applyBorder="1" applyAlignment="1">
      <alignment vertical="top" wrapText="1"/>
    </xf>
    <xf numFmtId="0" fontId="10" fillId="0" borderId="1" xfId="5" applyFont="1" applyBorder="1" applyAlignment="1">
      <alignment horizontal="right" vertical="top" wrapText="1"/>
    </xf>
    <xf numFmtId="0" fontId="9" fillId="0" borderId="1" xfId="0" applyFont="1" applyBorder="1" applyAlignment="1">
      <alignment horizontal="right" vertical="top"/>
    </xf>
    <xf numFmtId="0" fontId="9" fillId="0" borderId="1" xfId="0" applyFont="1" applyBorder="1" applyAlignment="1">
      <alignment vertical="top"/>
    </xf>
    <xf numFmtId="3" fontId="24" fillId="2" borderId="1" xfId="0" applyNumberFormat="1" applyFont="1" applyFill="1" applyBorder="1" applyAlignment="1" applyProtection="1">
      <alignment horizontal="right" vertical="top"/>
      <protection locked="0"/>
    </xf>
    <xf numFmtId="0" fontId="10" fillId="0" borderId="0" xfId="5" applyFont="1" applyAlignment="1">
      <alignment horizontal="right" vertical="top" wrapText="1"/>
    </xf>
    <xf numFmtId="4" fontId="10" fillId="0" borderId="0" xfId="0" applyNumberFormat="1" applyFont="1" applyAlignment="1">
      <alignment horizontal="left" vertical="top" wrapText="1"/>
    </xf>
    <xf numFmtId="3" fontId="10" fillId="0" borderId="0" xfId="0" applyNumberFormat="1" applyFont="1" applyAlignment="1">
      <alignment horizontal="right" vertical="top"/>
    </xf>
    <xf numFmtId="4" fontId="18" fillId="0" borderId="0" xfId="0" applyNumberFormat="1" applyFont="1" applyAlignment="1">
      <alignment vertical="top"/>
    </xf>
    <xf numFmtId="4" fontId="10" fillId="0" borderId="1" xfId="0" applyNumberFormat="1" applyFont="1" applyBorder="1" applyAlignment="1">
      <alignment vertical="top"/>
    </xf>
    <xf numFmtId="4" fontId="10" fillId="0" borderId="1" xfId="0" applyNumberFormat="1" applyFont="1" applyBorder="1" applyAlignment="1">
      <alignment horizontal="center" vertical="center"/>
    </xf>
    <xf numFmtId="4" fontId="10" fillId="0" borderId="0" xfId="0" applyNumberFormat="1" applyFont="1" applyAlignment="1">
      <alignment vertical="top"/>
    </xf>
    <xf numFmtId="0" fontId="10" fillId="0" borderId="12" xfId="0" applyFont="1" applyBorder="1" applyAlignment="1">
      <alignment horizontal="right" vertical="top"/>
    </xf>
    <xf numFmtId="4" fontId="10" fillId="0" borderId="12" xfId="0" applyNumberFormat="1" applyFont="1" applyBorder="1" applyAlignment="1">
      <alignment vertical="top" wrapText="1"/>
    </xf>
    <xf numFmtId="3" fontId="10" fillId="0" borderId="12" xfId="0" applyNumberFormat="1" applyFont="1" applyBorder="1" applyAlignment="1">
      <alignment horizontal="right" vertical="top"/>
    </xf>
    <xf numFmtId="3" fontId="9" fillId="3" borderId="1" xfId="0" applyNumberFormat="1" applyFont="1" applyFill="1" applyBorder="1" applyAlignment="1">
      <alignment horizontal="right" vertical="top"/>
    </xf>
    <xf numFmtId="0" fontId="10" fillId="0" borderId="1" xfId="0" applyFont="1" applyBorder="1" applyAlignment="1">
      <alignment horizontal="right" vertical="top"/>
    </xf>
    <xf numFmtId="4" fontId="10" fillId="0" borderId="1" xfId="0" applyNumberFormat="1" applyFont="1" applyBorder="1" applyAlignment="1">
      <alignment vertical="top" wrapText="1"/>
    </xf>
    <xf numFmtId="4" fontId="9" fillId="0" borderId="0" xfId="0" applyNumberFormat="1" applyFont="1" applyAlignment="1">
      <alignment horizontal="left" vertical="top" wrapText="1"/>
    </xf>
    <xf numFmtId="0" fontId="9" fillId="0" borderId="0" xfId="0" applyFont="1" applyAlignment="1">
      <alignment horizontal="right" vertical="top"/>
    </xf>
    <xf numFmtId="4" fontId="9" fillId="0" borderId="0" xfId="0" applyNumberFormat="1" applyFont="1" applyAlignment="1">
      <alignment vertical="top" wrapText="1"/>
    </xf>
    <xf numFmtId="3" fontId="24" fillId="0" borderId="0" xfId="0" applyNumberFormat="1" applyFont="1" applyAlignment="1">
      <alignment vertical="top"/>
    </xf>
    <xf numFmtId="3" fontId="9" fillId="0" borderId="0" xfId="0" applyNumberFormat="1" applyFont="1" applyAlignment="1">
      <alignment vertical="top"/>
    </xf>
    <xf numFmtId="0" fontId="9" fillId="0" borderId="0" xfId="0" applyFont="1" applyAlignment="1">
      <alignment horizontal="left" vertical="top" wrapText="1"/>
    </xf>
    <xf numFmtId="0" fontId="10" fillId="11" borderId="1" xfId="0" applyFont="1" applyFill="1" applyBorder="1" applyAlignment="1">
      <alignment vertical="top" wrapText="1"/>
    </xf>
    <xf numFmtId="0" fontId="10" fillId="2" borderId="1" xfId="0" applyFont="1" applyFill="1" applyBorder="1" applyAlignment="1" applyProtection="1">
      <alignment horizontal="center" vertical="center"/>
      <protection locked="0"/>
    </xf>
    <xf numFmtId="49" fontId="9" fillId="0" borderId="0" xfId="0" applyNumberFormat="1" applyFont="1" applyAlignment="1">
      <alignment horizontal="center" vertical="top"/>
    </xf>
    <xf numFmtId="0" fontId="10" fillId="0" borderId="6" xfId="0" applyFont="1" applyBorder="1" applyAlignment="1">
      <alignment horizontal="right" vertical="top" wrapText="1"/>
    </xf>
    <xf numFmtId="3" fontId="10" fillId="0" borderId="1" xfId="5" applyNumberFormat="1" applyFont="1" applyBorder="1" applyAlignment="1">
      <alignment horizontal="center" vertical="top" wrapText="1"/>
    </xf>
    <xf numFmtId="3" fontId="9" fillId="0" borderId="1" xfId="0" applyNumberFormat="1" applyFont="1" applyBorder="1" applyAlignment="1">
      <alignment horizontal="left" vertical="top" wrapText="1"/>
    </xf>
    <xf numFmtId="3" fontId="24" fillId="0" borderId="1" xfId="0" applyNumberFormat="1" applyFont="1" applyBorder="1" applyAlignment="1">
      <alignment horizontal="right" vertical="top"/>
    </xf>
    <xf numFmtId="3" fontId="10" fillId="0" borderId="1" xfId="0" applyNumberFormat="1" applyFont="1" applyBorder="1" applyAlignment="1">
      <alignment horizontal="left" vertical="top" wrapText="1"/>
    </xf>
    <xf numFmtId="3" fontId="4" fillId="0" borderId="0" xfId="0" applyNumberFormat="1" applyFont="1" applyAlignment="1">
      <alignment horizontal="center" vertical="top"/>
    </xf>
    <xf numFmtId="3" fontId="56" fillId="0" borderId="0" xfId="0" applyNumberFormat="1" applyFont="1" applyAlignment="1">
      <alignment horizontal="center" vertical="top"/>
    </xf>
    <xf numFmtId="3" fontId="10" fillId="0" borderId="1" xfId="0" applyNumberFormat="1" applyFont="1" applyBorder="1" applyAlignment="1">
      <alignment horizontal="right" vertical="top" wrapText="1"/>
    </xf>
    <xf numFmtId="3" fontId="11" fillId="0" borderId="0" xfId="0" applyNumberFormat="1" applyFont="1" applyAlignment="1">
      <alignment horizontal="center"/>
    </xf>
    <xf numFmtId="3" fontId="51" fillId="0" borderId="0" xfId="0" applyNumberFormat="1" applyFont="1" applyAlignment="1">
      <alignment horizontal="right" vertical="top"/>
    </xf>
    <xf numFmtId="3" fontId="57" fillId="0" borderId="0" xfId="0" applyNumberFormat="1" applyFont="1" applyAlignment="1">
      <alignment horizontal="center" vertical="top"/>
    </xf>
    <xf numFmtId="3" fontId="53" fillId="0" borderId="0" xfId="0" applyNumberFormat="1" applyFont="1" applyAlignment="1">
      <alignment horizontal="left" vertical="top" wrapText="1"/>
    </xf>
    <xf numFmtId="3" fontId="10" fillId="0" borderId="0" xfId="0" applyNumberFormat="1" applyFont="1" applyAlignment="1">
      <alignment horizontal="center" vertical="top"/>
    </xf>
    <xf numFmtId="0" fontId="58" fillId="0" borderId="0" xfId="0" applyFont="1" applyAlignment="1">
      <alignment vertical="top"/>
    </xf>
    <xf numFmtId="0" fontId="24" fillId="0" borderId="0" xfId="0" applyFont="1" applyAlignment="1">
      <alignment vertical="top" wrapText="1"/>
    </xf>
    <xf numFmtId="3" fontId="24" fillId="0" borderId="0" xfId="0" applyNumberFormat="1" applyFont="1" applyAlignment="1">
      <alignment vertical="top" wrapText="1"/>
    </xf>
    <xf numFmtId="0" fontId="51" fillId="0" borderId="1" xfId="0" applyFont="1" applyBorder="1" applyAlignment="1">
      <alignment horizontal="center" vertical="center" wrapText="1"/>
    </xf>
    <xf numFmtId="3" fontId="51" fillId="0" borderId="1" xfId="0" applyNumberFormat="1" applyFont="1" applyBorder="1" applyAlignment="1">
      <alignment horizontal="center" vertical="center" wrapText="1"/>
    </xf>
    <xf numFmtId="0" fontId="24" fillId="2" borderId="1" xfId="0" applyFont="1" applyFill="1" applyBorder="1" applyAlignment="1" applyProtection="1">
      <alignment vertical="top" wrapText="1"/>
      <protection locked="0"/>
    </xf>
    <xf numFmtId="3" fontId="24" fillId="2" borderId="1" xfId="0" applyNumberFormat="1" applyFont="1" applyFill="1" applyBorder="1" applyAlignment="1" applyProtection="1">
      <alignment vertical="top" wrapText="1"/>
      <protection locked="0"/>
    </xf>
    <xf numFmtId="9" fontId="24" fillId="0" borderId="1" xfId="3" applyFont="1" applyBorder="1" applyAlignment="1" applyProtection="1">
      <alignment vertical="top" wrapText="1"/>
    </xf>
    <xf numFmtId="3" fontId="24" fillId="0" borderId="1" xfId="0" applyNumberFormat="1" applyFont="1" applyBorder="1" applyAlignment="1">
      <alignment vertical="top" wrapText="1"/>
    </xf>
    <xf numFmtId="0" fontId="51" fillId="0" borderId="1" xfId="0" applyFont="1" applyBorder="1" applyAlignment="1">
      <alignment vertical="top" wrapText="1"/>
    </xf>
    <xf numFmtId="3" fontId="51" fillId="0" borderId="1" xfId="0" applyNumberFormat="1" applyFont="1" applyBorder="1" applyAlignment="1">
      <alignment vertical="top"/>
    </xf>
    <xf numFmtId="9" fontId="51" fillId="0" borderId="1" xfId="3" applyFont="1" applyBorder="1" applyAlignment="1" applyProtection="1">
      <alignment vertical="top" wrapText="1"/>
    </xf>
    <xf numFmtId="0" fontId="24" fillId="0" borderId="0" xfId="0" applyFont="1" applyAlignment="1">
      <alignment horizontal="left" vertical="top" wrapText="1"/>
    </xf>
    <xf numFmtId="3" fontId="24" fillId="0" borderId="0" xfId="0" applyNumberFormat="1" applyFont="1" applyAlignment="1">
      <alignment horizontal="left" vertical="top" wrapText="1"/>
    </xf>
    <xf numFmtId="3" fontId="51" fillId="0" borderId="1" xfId="0" applyNumberFormat="1" applyFont="1" applyBorder="1" applyAlignment="1">
      <alignment horizontal="center" vertical="top"/>
    </xf>
    <xf numFmtId="0" fontId="24" fillId="0" borderId="1" xfId="0" applyFont="1" applyBorder="1" applyAlignment="1">
      <alignment vertical="top" wrapText="1"/>
    </xf>
    <xf numFmtId="3" fontId="24" fillId="0" borderId="1" xfId="0" applyNumberFormat="1" applyFont="1" applyBorder="1" applyAlignment="1">
      <alignment vertical="top"/>
    </xf>
    <xf numFmtId="3" fontId="2" fillId="0" borderId="0" xfId="0" applyNumberFormat="1" applyFont="1" applyAlignment="1">
      <alignment vertical="top"/>
    </xf>
    <xf numFmtId="3" fontId="51" fillId="0" borderId="0" xfId="0" applyNumberFormat="1" applyFont="1" applyAlignment="1">
      <alignment vertical="top"/>
    </xf>
    <xf numFmtId="3" fontId="23" fillId="0" borderId="0" xfId="0" applyNumberFormat="1" applyFont="1" applyAlignment="1">
      <alignment vertical="top"/>
    </xf>
    <xf numFmtId="3" fontId="10" fillId="12" borderId="12" xfId="0" applyNumberFormat="1" applyFont="1" applyFill="1" applyBorder="1" applyAlignment="1">
      <alignment horizontal="center" vertical="top"/>
    </xf>
    <xf numFmtId="0" fontId="24" fillId="0" borderId="1" xfId="0" applyFont="1" applyBorder="1" applyAlignment="1">
      <alignment horizontal="right" vertical="top" wrapText="1"/>
    </xf>
    <xf numFmtId="0" fontId="51" fillId="0" borderId="1" xfId="0" applyFont="1" applyBorder="1" applyAlignment="1">
      <alignment horizontal="center" vertical="top"/>
    </xf>
    <xf numFmtId="0" fontId="9" fillId="0" borderId="0" xfId="0" applyFont="1" applyAlignment="1">
      <alignment horizontal="right" vertical="top" wrapText="1"/>
    </xf>
    <xf numFmtId="3" fontId="9" fillId="0" borderId="0" xfId="0" applyNumberFormat="1" applyFont="1" applyAlignment="1">
      <alignment horizontal="center" vertical="top"/>
    </xf>
    <xf numFmtId="0" fontId="54" fillId="0" borderId="0" xfId="0" applyFont="1" applyAlignment="1">
      <alignment vertical="top"/>
    </xf>
    <xf numFmtId="3" fontId="10" fillId="0" borderId="1" xfId="5" applyNumberFormat="1" applyFont="1" applyBorder="1" applyAlignment="1">
      <alignment horizontal="center" vertical="center" wrapText="1"/>
    </xf>
    <xf numFmtId="0" fontId="9" fillId="0" borderId="1" xfId="0" quotePrefix="1" applyFont="1" applyBorder="1" applyAlignment="1">
      <alignment horizontal="right" vertical="top" wrapText="1"/>
    </xf>
    <xf numFmtId="3" fontId="9" fillId="0" borderId="1" xfId="0" applyNumberFormat="1" applyFont="1" applyBorder="1" applyAlignment="1">
      <alignment horizontal="right" vertical="top" wrapText="1"/>
    </xf>
    <xf numFmtId="3" fontId="54" fillId="0" borderId="0" xfId="0" applyNumberFormat="1" applyFont="1" applyAlignment="1">
      <alignment vertical="top"/>
    </xf>
    <xf numFmtId="0" fontId="56" fillId="0" borderId="0" xfId="0" applyFont="1" applyAlignment="1">
      <alignment vertical="top"/>
    </xf>
    <xf numFmtId="0" fontId="9" fillId="3" borderId="1" xfId="0" applyFont="1" applyFill="1" applyBorder="1" applyAlignment="1">
      <alignment horizontal="right" vertical="top" wrapText="1"/>
    </xf>
    <xf numFmtId="4" fontId="10" fillId="3" borderId="1" xfId="0" applyNumberFormat="1" applyFont="1" applyFill="1" applyBorder="1" applyAlignment="1">
      <alignment vertical="top" wrapText="1"/>
    </xf>
    <xf numFmtId="4" fontId="9" fillId="3" borderId="1" xfId="0" applyNumberFormat="1" applyFont="1" applyFill="1" applyBorder="1" applyAlignment="1">
      <alignment vertical="top" wrapText="1"/>
    </xf>
    <xf numFmtId="0" fontId="10" fillId="0" borderId="1" xfId="0" applyFont="1" applyBorder="1" applyAlignment="1">
      <alignment horizontal="right" vertical="top" wrapText="1"/>
    </xf>
    <xf numFmtId="3" fontId="10" fillId="3" borderId="1" xfId="0" applyNumberFormat="1" applyFont="1" applyFill="1" applyBorder="1" applyAlignment="1">
      <alignment horizontal="right" vertical="top"/>
    </xf>
    <xf numFmtId="4" fontId="10" fillId="0" borderId="1" xfId="5" applyNumberFormat="1" applyFont="1" applyBorder="1" applyAlignment="1">
      <alignment horizontal="left" vertical="top" wrapText="1"/>
    </xf>
    <xf numFmtId="3" fontId="9" fillId="0" borderId="1" xfId="5" applyNumberFormat="1" applyFont="1" applyBorder="1" applyAlignment="1">
      <alignment vertical="top" wrapText="1"/>
    </xf>
    <xf numFmtId="3" fontId="9" fillId="0" borderId="1" xfId="5" applyNumberFormat="1" applyFont="1" applyBorder="1" applyAlignment="1">
      <alignment horizontal="right" vertical="top"/>
    </xf>
    <xf numFmtId="3" fontId="9" fillId="2" borderId="1" xfId="5" applyNumberFormat="1" applyFont="1" applyFill="1" applyBorder="1" applyAlignment="1" applyProtection="1">
      <alignment horizontal="right" vertical="top"/>
      <protection locked="0"/>
    </xf>
    <xf numFmtId="3" fontId="10" fillId="0" borderId="1" xfId="5" applyNumberFormat="1" applyFont="1" applyBorder="1" applyAlignment="1">
      <alignment horizontal="right" vertical="top"/>
    </xf>
    <xf numFmtId="3" fontId="9" fillId="0" borderId="1" xfId="5" applyNumberFormat="1" applyFont="1" applyBorder="1" applyAlignment="1">
      <alignment horizontal="right" vertical="top" wrapText="1"/>
    </xf>
    <xf numFmtId="3" fontId="9" fillId="2" borderId="1" xfId="5" applyNumberFormat="1" applyFont="1" applyFill="1" applyBorder="1" applyAlignment="1" applyProtection="1">
      <alignment horizontal="right" vertical="top" wrapText="1"/>
      <protection locked="0"/>
    </xf>
    <xf numFmtId="3" fontId="10" fillId="0" borderId="1" xfId="5" applyNumberFormat="1" applyFont="1" applyBorder="1" applyAlignment="1">
      <alignment horizontal="right" vertical="top" wrapText="1"/>
    </xf>
    <xf numFmtId="3" fontId="9" fillId="3" borderId="1" xfId="5" applyNumberFormat="1" applyFont="1" applyFill="1" applyBorder="1" applyAlignment="1">
      <alignment horizontal="right" vertical="top" wrapText="1"/>
    </xf>
    <xf numFmtId="3" fontId="10" fillId="0" borderId="1" xfId="5" applyNumberFormat="1" applyFont="1" applyBorder="1" applyAlignment="1">
      <alignment horizontal="left" vertical="top" wrapText="1"/>
    </xf>
    <xf numFmtId="3" fontId="10" fillId="3" borderId="1" xfId="5" applyNumberFormat="1" applyFont="1" applyFill="1" applyBorder="1" applyAlignment="1">
      <alignment horizontal="right" vertical="top" wrapText="1"/>
    </xf>
    <xf numFmtId="3" fontId="10" fillId="0" borderId="2" xfId="5" applyNumberFormat="1" applyFont="1" applyBorder="1" applyAlignment="1">
      <alignment vertical="top" wrapText="1"/>
    </xf>
    <xf numFmtId="49" fontId="40" fillId="0" borderId="1" xfId="2" applyNumberFormat="1" applyFont="1" applyFill="1" applyBorder="1" applyAlignment="1">
      <alignment vertical="top"/>
    </xf>
    <xf numFmtId="0" fontId="40" fillId="0" borderId="1" xfId="2" applyFont="1" applyFill="1" applyBorder="1" applyAlignment="1">
      <alignment vertical="top" wrapText="1"/>
    </xf>
    <xf numFmtId="10" fontId="37" fillId="0" borderId="0" xfId="2" applyNumberFormat="1" applyFont="1" applyAlignment="1">
      <alignment vertical="top"/>
    </xf>
    <xf numFmtId="10" fontId="38" fillId="0" borderId="0" xfId="2" applyNumberFormat="1" applyFont="1" applyAlignment="1">
      <alignment vertical="top"/>
    </xf>
    <xf numFmtId="10" fontId="37" fillId="0" borderId="0" xfId="2" applyNumberFormat="1" applyFont="1" applyAlignment="1">
      <alignment vertical="center"/>
    </xf>
    <xf numFmtId="10" fontId="37" fillId="0" borderId="0" xfId="2" applyNumberFormat="1" applyFont="1" applyAlignment="1">
      <alignment horizontal="center" vertical="center"/>
    </xf>
    <xf numFmtId="0" fontId="43" fillId="0" borderId="1" xfId="0" applyNumberFormat="1" applyFont="1" applyBorder="1" applyAlignment="1">
      <alignment horizontal="left" vertical="top"/>
    </xf>
    <xf numFmtId="49" fontId="42" fillId="0" borderId="1" xfId="0" applyNumberFormat="1" applyFont="1" applyBorder="1" applyAlignment="1">
      <alignment horizontal="left" vertical="top"/>
    </xf>
    <xf numFmtId="49" fontId="42" fillId="0" borderId="1" xfId="0" applyNumberFormat="1" applyFont="1" applyBorder="1" applyAlignment="1">
      <alignment horizontal="left" vertical="top" wrapText="1"/>
    </xf>
    <xf numFmtId="49" fontId="24" fillId="0" borderId="1" xfId="6" applyNumberFormat="1" applyFont="1" applyBorder="1" applyAlignment="1">
      <alignment vertical="top"/>
    </xf>
    <xf numFmtId="0" fontId="51" fillId="0" borderId="1" xfId="6" applyFont="1" applyBorder="1" applyAlignment="1">
      <alignment horizontal="center" vertical="top" wrapText="1"/>
    </xf>
    <xf numFmtId="4" fontId="51" fillId="0" borderId="1" xfId="6" applyNumberFormat="1" applyFont="1" applyBorder="1" applyAlignment="1">
      <alignment horizontal="right" vertical="top"/>
    </xf>
    <xf numFmtId="4" fontId="38" fillId="0" borderId="0" xfId="6" applyNumberFormat="1" applyFont="1" applyAlignment="1">
      <alignment horizontal="right" vertical="top"/>
    </xf>
    <xf numFmtId="0" fontId="60" fillId="0" borderId="0" xfId="6" applyFont="1" applyAlignment="1">
      <alignment horizontal="center" vertical="top" wrapText="1"/>
    </xf>
    <xf numFmtId="0" fontId="24" fillId="0" borderId="0" xfId="6" applyFont="1" applyAlignment="1">
      <alignment vertical="top"/>
    </xf>
    <xf numFmtId="0" fontId="51" fillId="0" borderId="1" xfId="6" applyFont="1" applyBorder="1" applyAlignment="1">
      <alignment vertical="top" wrapText="1"/>
    </xf>
    <xf numFmtId="0" fontId="60" fillId="0" borderId="0" xfId="6" applyFont="1" applyAlignment="1">
      <alignment vertical="top" wrapText="1"/>
    </xf>
    <xf numFmtId="0" fontId="24" fillId="0" borderId="1" xfId="6" applyFont="1" applyBorder="1" applyAlignment="1">
      <alignment vertical="top" wrapText="1"/>
    </xf>
    <xf numFmtId="0" fontId="7" fillId="0" borderId="0" xfId="6" applyFont="1" applyAlignment="1">
      <alignment vertical="top" wrapText="1"/>
    </xf>
    <xf numFmtId="4" fontId="24" fillId="5" borderId="1" xfId="6" applyNumberFormat="1" applyFont="1" applyFill="1" applyBorder="1" applyAlignment="1" applyProtection="1">
      <alignment horizontal="right" vertical="top"/>
      <protection locked="0"/>
    </xf>
    <xf numFmtId="0" fontId="39" fillId="0" borderId="13" xfId="2" applyFont="1" applyBorder="1" applyAlignment="1">
      <alignment horizontal="right" vertical="top" wrapText="1"/>
    </xf>
    <xf numFmtId="4" fontId="39" fillId="0" borderId="13" xfId="2" applyNumberFormat="1" applyFont="1" applyBorder="1" applyAlignment="1">
      <alignment horizontal="right" vertical="top"/>
    </xf>
    <xf numFmtId="0" fontId="38" fillId="0" borderId="0" xfId="2" applyFont="1" applyFill="1" applyBorder="1" applyAlignment="1">
      <alignment horizontal="left" vertical="top"/>
    </xf>
    <xf numFmtId="0" fontId="38" fillId="0" borderId="2" xfId="2" applyFont="1" applyFill="1" applyBorder="1" applyAlignment="1">
      <alignment horizontal="center" vertical="center"/>
    </xf>
    <xf numFmtId="0" fontId="37" fillId="0" borderId="2" xfId="2" applyFont="1" applyFill="1" applyBorder="1" applyAlignment="1">
      <alignment horizontal="center" vertical="center"/>
    </xf>
    <xf numFmtId="0" fontId="38" fillId="0" borderId="1" xfId="2" applyFont="1" applyFill="1" applyBorder="1" applyAlignment="1">
      <alignment vertical="top"/>
    </xf>
    <xf numFmtId="0" fontId="38" fillId="0" borderId="1" xfId="2" applyFont="1" applyFill="1" applyBorder="1" applyAlignment="1">
      <alignment horizontal="center" vertical="top"/>
    </xf>
    <xf numFmtId="0" fontId="37" fillId="0" borderId="1" xfId="2" applyFont="1" applyFill="1" applyBorder="1" applyAlignment="1">
      <alignment horizontal="center" vertical="top"/>
    </xf>
    <xf numFmtId="0" fontId="38" fillId="0" borderId="1" xfId="2" applyFont="1" applyFill="1" applyBorder="1" applyAlignment="1">
      <alignment vertical="center"/>
    </xf>
    <xf numFmtId="10" fontId="38" fillId="0" borderId="1" xfId="2" applyNumberFormat="1" applyFont="1" applyFill="1" applyBorder="1" applyAlignment="1">
      <alignment horizontal="center" vertical="center"/>
    </xf>
    <xf numFmtId="0" fontId="38" fillId="0" borderId="1" xfId="2" applyFont="1" applyFill="1" applyBorder="1" applyAlignment="1">
      <alignment horizontal="left" vertical="top"/>
    </xf>
    <xf numFmtId="0" fontId="37" fillId="0" borderId="1" xfId="2" applyFont="1" applyFill="1" applyBorder="1" applyAlignment="1">
      <alignment vertical="top"/>
    </xf>
    <xf numFmtId="4" fontId="39" fillId="2" borderId="13" xfId="2" applyNumberFormat="1" applyFont="1" applyFill="1" applyBorder="1" applyAlignment="1" applyProtection="1">
      <alignment horizontal="right" vertical="top"/>
      <protection locked="0"/>
    </xf>
    <xf numFmtId="0" fontId="24" fillId="0" borderId="1" xfId="6" applyFont="1" applyFill="1" applyBorder="1" applyAlignment="1">
      <alignment vertical="top" wrapText="1"/>
    </xf>
    <xf numFmtId="0" fontId="51" fillId="0" borderId="1" xfId="6" applyFont="1" applyFill="1" applyBorder="1" applyAlignment="1">
      <alignment vertical="top" wrapText="1"/>
    </xf>
    <xf numFmtId="10" fontId="37" fillId="0" borderId="7" xfId="3" applyNumberFormat="1" applyFont="1" applyBorder="1" applyAlignment="1" applyProtection="1">
      <alignment vertical="top"/>
    </xf>
    <xf numFmtId="4" fontId="38" fillId="0" borderId="1" xfId="2" applyNumberFormat="1" applyFont="1" applyFill="1" applyBorder="1" applyAlignment="1" applyProtection="1">
      <alignment horizontal="right" vertical="top"/>
      <protection locked="0"/>
    </xf>
    <xf numFmtId="10" fontId="38" fillId="0" borderId="0" xfId="6" applyNumberFormat="1" applyFont="1" applyAlignment="1">
      <alignment horizontal="right" vertical="top"/>
    </xf>
    <xf numFmtId="4" fontId="37" fillId="0" borderId="1" xfId="2" applyNumberFormat="1" applyFont="1" applyFill="1" applyBorder="1" applyAlignment="1">
      <alignment horizontal="right" vertical="top"/>
    </xf>
    <xf numFmtId="0" fontId="10" fillId="6" borderId="0" xfId="0" applyFont="1" applyFill="1" applyAlignment="1">
      <alignment vertical="top" wrapText="1"/>
    </xf>
    <xf numFmtId="0" fontId="4" fillId="6" borderId="1" xfId="0" applyNumberFormat="1" applyFont="1" applyFill="1" applyBorder="1" applyAlignment="1" applyProtection="1">
      <alignment horizontal="center" vertical="top" wrapText="1"/>
    </xf>
    <xf numFmtId="10" fontId="9" fillId="6" borderId="0" xfId="0" applyNumberFormat="1" applyFont="1" applyFill="1" applyAlignment="1">
      <alignment vertical="top" wrapText="1"/>
    </xf>
    <xf numFmtId="10" fontId="10" fillId="6" borderId="1" xfId="0" applyNumberFormat="1" applyFont="1" applyFill="1" applyBorder="1" applyAlignment="1">
      <alignment vertical="top" wrapText="1"/>
    </xf>
    <xf numFmtId="10" fontId="9" fillId="6" borderId="1" xfId="0" applyNumberFormat="1" applyFont="1" applyFill="1" applyBorder="1" applyAlignment="1">
      <alignment vertical="top" wrapText="1"/>
    </xf>
    <xf numFmtId="10" fontId="10" fillId="6" borderId="0" xfId="0" applyNumberFormat="1" applyFont="1" applyFill="1" applyAlignment="1">
      <alignment vertical="top" wrapText="1"/>
    </xf>
    <xf numFmtId="0" fontId="9" fillId="6" borderId="0" xfId="0" applyFont="1" applyFill="1" applyAlignment="1">
      <alignment vertical="top"/>
    </xf>
    <xf numFmtId="0" fontId="5" fillId="6" borderId="0" xfId="0" applyFont="1" applyFill="1" applyAlignment="1">
      <alignment vertical="top"/>
    </xf>
    <xf numFmtId="0" fontId="0" fillId="6" borderId="0" xfId="0" applyFont="1" applyFill="1" applyAlignment="1">
      <alignment vertical="top"/>
    </xf>
    <xf numFmtId="0" fontId="10" fillId="6" borderId="0" xfId="0" applyFont="1" applyFill="1" applyAlignment="1">
      <alignment vertical="top"/>
    </xf>
    <xf numFmtId="0" fontId="4" fillId="6" borderId="0" xfId="0" applyFont="1" applyFill="1" applyAlignment="1">
      <alignment vertical="top"/>
    </xf>
    <xf numFmtId="0" fontId="11" fillId="6" borderId="0" xfId="0" applyFont="1" applyFill="1" applyAlignment="1">
      <alignment vertical="top"/>
    </xf>
    <xf numFmtId="0" fontId="12" fillId="6" borderId="0" xfId="0" applyFont="1" applyFill="1" applyAlignment="1">
      <alignment vertical="top"/>
    </xf>
    <xf numFmtId="0" fontId="15" fillId="6" borderId="0" xfId="0" applyFont="1" applyFill="1" applyAlignment="1">
      <alignment vertical="top"/>
    </xf>
    <xf numFmtId="3" fontId="9" fillId="0" borderId="1" xfId="0" applyNumberFormat="1" applyFont="1" applyFill="1" applyBorder="1" applyAlignment="1">
      <alignment horizontal="right" vertical="top"/>
    </xf>
    <xf numFmtId="3" fontId="10" fillId="0" borderId="1" xfId="0" applyNumberFormat="1" applyFont="1" applyFill="1" applyBorder="1" applyAlignment="1">
      <alignment horizontal="right" vertical="top"/>
    </xf>
    <xf numFmtId="0" fontId="1" fillId="0" borderId="0" xfId="0" applyFont="1" applyFill="1" applyAlignment="1" applyProtection="1">
      <alignment horizontal="left" vertical="top" wrapText="1"/>
    </xf>
    <xf numFmtId="0" fontId="5" fillId="0" borderId="0" xfId="0" applyFont="1" applyFill="1" applyAlignment="1" applyProtection="1">
      <alignment vertical="top"/>
    </xf>
    <xf numFmtId="0" fontId="4" fillId="0" borderId="0" xfId="0" applyFont="1" applyFill="1" applyAlignment="1" applyProtection="1">
      <alignment vertical="top"/>
    </xf>
    <xf numFmtId="4" fontId="5" fillId="0" borderId="0" xfId="0" applyNumberFormat="1" applyFont="1" applyFill="1" applyAlignment="1" applyProtection="1">
      <alignment vertical="top"/>
    </xf>
    <xf numFmtId="4" fontId="4" fillId="0" borderId="1" xfId="0" applyNumberFormat="1" applyFont="1" applyFill="1" applyBorder="1" applyAlignment="1" applyProtection="1">
      <alignment horizontal="right" vertical="top"/>
    </xf>
    <xf numFmtId="3" fontId="4" fillId="0" borderId="1" xfId="0" applyNumberFormat="1" applyFont="1" applyFill="1" applyBorder="1" applyAlignment="1" applyProtection="1">
      <alignment vertical="top"/>
    </xf>
    <xf numFmtId="3" fontId="5" fillId="0" borderId="1" xfId="0" applyNumberFormat="1" applyFont="1" applyFill="1" applyBorder="1" applyAlignment="1" applyProtection="1">
      <alignment vertical="top"/>
    </xf>
    <xf numFmtId="4" fontId="4" fillId="0" borderId="0" xfId="0" applyNumberFormat="1" applyFont="1" applyFill="1" applyBorder="1" applyAlignment="1" applyProtection="1">
      <alignment horizontal="right" vertical="top"/>
    </xf>
    <xf numFmtId="0" fontId="4" fillId="2" borderId="1" xfId="0" applyNumberFormat="1" applyFont="1" applyFill="1" applyBorder="1" applyAlignment="1" applyProtection="1">
      <alignment horizontal="center" vertical="top"/>
    </xf>
    <xf numFmtId="4" fontId="5" fillId="5" borderId="1" xfId="0" applyNumberFormat="1" applyFont="1" applyFill="1" applyBorder="1" applyAlignment="1" applyProtection="1">
      <alignment horizontal="right" vertical="top"/>
      <protection locked="0"/>
    </xf>
    <xf numFmtId="4" fontId="4" fillId="5" borderId="1" xfId="0" applyNumberFormat="1" applyFont="1" applyFill="1" applyBorder="1" applyAlignment="1" applyProtection="1">
      <alignment horizontal="right" vertical="top"/>
      <protection locked="0"/>
    </xf>
    <xf numFmtId="4" fontId="5" fillId="0" borderId="1" xfId="0" applyNumberFormat="1" applyFont="1" applyFill="1" applyBorder="1" applyAlignment="1" applyProtection="1">
      <alignment vertical="top"/>
    </xf>
    <xf numFmtId="4" fontId="5" fillId="0" borderId="0" xfId="0" applyNumberFormat="1" applyFont="1" applyFill="1" applyProtection="1"/>
    <xf numFmtId="4" fontId="5" fillId="0" borderId="0" xfId="1" applyNumberFormat="1" applyFont="1" applyFill="1" applyProtection="1"/>
    <xf numFmtId="4" fontId="4" fillId="2" borderId="1" xfId="0" applyNumberFormat="1" applyFont="1" applyFill="1" applyBorder="1" applyAlignment="1" applyProtection="1">
      <alignment vertical="top"/>
    </xf>
    <xf numFmtId="0"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3" fontId="10" fillId="0" borderId="1" xfId="0" applyNumberFormat="1" applyFont="1" applyFill="1" applyBorder="1" applyAlignment="1">
      <alignment vertical="top" wrapText="1"/>
    </xf>
    <xf numFmtId="0" fontId="9" fillId="0" borderId="1" xfId="0" applyFont="1" applyFill="1" applyBorder="1" applyAlignment="1">
      <alignment horizontal="left" vertical="top"/>
    </xf>
    <xf numFmtId="3" fontId="9" fillId="0" borderId="1" xfId="0" applyNumberFormat="1" applyFont="1" applyFill="1" applyBorder="1" applyAlignment="1">
      <alignment vertical="top" wrapText="1"/>
    </xf>
    <xf numFmtId="3" fontId="10" fillId="0" borderId="0" xfId="0" applyNumberFormat="1" applyFont="1" applyFill="1" applyAlignment="1">
      <alignment vertical="top" wrapText="1"/>
    </xf>
    <xf numFmtId="3" fontId="9" fillId="0" borderId="0" xfId="0" applyNumberFormat="1" applyFont="1" applyFill="1" applyAlignment="1">
      <alignment vertical="top" wrapText="1"/>
    </xf>
    <xf numFmtId="0" fontId="4" fillId="0" borderId="1" xfId="0" applyNumberFormat="1" applyFont="1" applyFill="1" applyBorder="1" applyAlignment="1">
      <alignment vertical="top" wrapText="1"/>
    </xf>
    <xf numFmtId="0" fontId="5" fillId="0" borderId="1" xfId="0" applyFont="1" applyFill="1" applyBorder="1" applyAlignment="1">
      <alignment vertical="top" wrapText="1"/>
    </xf>
    <xf numFmtId="0" fontId="5" fillId="0" borderId="0" xfId="0" applyFont="1" applyFill="1" applyAlignment="1" applyProtection="1">
      <alignment vertical="top" wrapText="1"/>
    </xf>
    <xf numFmtId="0" fontId="4" fillId="0" borderId="1" xfId="0" applyNumberFormat="1" applyFont="1" applyFill="1" applyBorder="1" applyAlignment="1" applyProtection="1">
      <alignmen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0" xfId="0" applyFont="1" applyFill="1" applyAlignment="1">
      <alignment vertical="top" wrapText="1"/>
    </xf>
    <xf numFmtId="3" fontId="10" fillId="8" borderId="1" xfId="0" applyNumberFormat="1" applyFont="1" applyFill="1" applyBorder="1" applyAlignment="1">
      <alignment horizontal="right" vertical="top" wrapText="1"/>
    </xf>
    <xf numFmtId="0" fontId="37" fillId="13" borderId="0" xfId="2" applyFont="1" applyFill="1" applyAlignment="1">
      <alignment vertical="top" wrapText="1"/>
    </xf>
    <xf numFmtId="0" fontId="40" fillId="13" borderId="0" xfId="0" applyFont="1" applyFill="1" applyBorder="1" applyAlignment="1">
      <alignment wrapText="1"/>
    </xf>
    <xf numFmtId="0" fontId="38" fillId="13" borderId="0" xfId="2" applyFont="1" applyFill="1" applyAlignment="1">
      <alignment vertical="top"/>
    </xf>
    <xf numFmtId="0" fontId="40" fillId="13" borderId="0" xfId="2" applyFont="1" applyFill="1" applyAlignment="1">
      <alignment vertical="top" wrapText="1"/>
    </xf>
    <xf numFmtId="0" fontId="38" fillId="13" borderId="0" xfId="2" applyFont="1" applyFill="1" applyAlignment="1">
      <alignment vertical="top" wrapText="1"/>
    </xf>
    <xf numFmtId="0" fontId="37" fillId="13" borderId="0" xfId="2" applyFont="1" applyFill="1" applyAlignment="1">
      <alignment vertical="top"/>
    </xf>
    <xf numFmtId="3" fontId="51" fillId="0" borderId="1" xfId="0" applyNumberFormat="1" applyFont="1" applyFill="1" applyBorder="1" applyAlignment="1">
      <alignment horizontal="left" vertical="top" wrapText="1"/>
    </xf>
    <xf numFmtId="3" fontId="10" fillId="0" borderId="1" xfId="0" applyNumberFormat="1" applyFont="1" applyFill="1" applyBorder="1" applyAlignment="1">
      <alignment horizontal="right" vertical="top" wrapText="1"/>
    </xf>
    <xf numFmtId="3" fontId="10" fillId="0" borderId="9" xfId="0" applyNumberFormat="1" applyFont="1" applyFill="1" applyBorder="1" applyAlignment="1">
      <alignment horizontal="right" vertical="top"/>
    </xf>
    <xf numFmtId="3" fontId="11" fillId="0" borderId="0" xfId="0" applyNumberFormat="1" applyFont="1" applyFill="1" applyAlignment="1">
      <alignment horizontal="center"/>
    </xf>
    <xf numFmtId="3" fontId="51" fillId="0" borderId="0" xfId="0" applyNumberFormat="1" applyFont="1" applyFill="1" applyAlignment="1">
      <alignment horizontal="right" vertical="top"/>
    </xf>
    <xf numFmtId="9" fontId="10" fillId="0" borderId="10" xfId="0" applyNumberFormat="1" applyFont="1" applyFill="1" applyBorder="1" applyAlignment="1">
      <alignment horizontal="center" vertical="top"/>
    </xf>
    <xf numFmtId="3" fontId="10" fillId="0" borderId="1" xfId="0" applyNumberFormat="1" applyFont="1" applyFill="1" applyBorder="1" applyAlignment="1">
      <alignment horizontal="left" vertical="top" wrapText="1"/>
    </xf>
    <xf numFmtId="10" fontId="10" fillId="0" borderId="1" xfId="0" applyNumberFormat="1" applyFont="1" applyFill="1" applyBorder="1" applyAlignment="1">
      <alignment horizontal="right" vertical="top" wrapText="1"/>
    </xf>
    <xf numFmtId="0" fontId="39" fillId="0" borderId="1" xfId="2" applyFont="1" applyFill="1" applyBorder="1" applyAlignment="1">
      <alignment horizontal="right" vertical="top" wrapText="1"/>
    </xf>
    <xf numFmtId="0" fontId="38" fillId="13" borderId="1" xfId="2" applyFont="1" applyFill="1" applyBorder="1" applyAlignment="1">
      <alignment horizontal="center" vertical="top"/>
    </xf>
    <xf numFmtId="0" fontId="38" fillId="13" borderId="1" xfId="2" applyFont="1" applyFill="1" applyBorder="1" applyAlignment="1">
      <alignment horizontal="center" vertical="center"/>
    </xf>
    <xf numFmtId="10" fontId="37" fillId="13" borderId="1" xfId="2" applyNumberFormat="1" applyFont="1" applyFill="1" applyBorder="1" applyAlignment="1">
      <alignment horizontal="center" vertical="center"/>
    </xf>
    <xf numFmtId="0" fontId="37" fillId="13" borderId="1" xfId="2"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3" fontId="5" fillId="0" borderId="2" xfId="0" applyNumberFormat="1" applyFont="1" applyFill="1" applyBorder="1" applyAlignment="1" applyProtection="1">
      <alignment horizontal="center" vertical="center"/>
    </xf>
    <xf numFmtId="3" fontId="5" fillId="0" borderId="3" xfId="0" applyNumberFormat="1" applyFont="1" applyFill="1" applyBorder="1" applyAlignment="1" applyProtection="1">
      <alignment horizontal="center" vertical="center"/>
    </xf>
    <xf numFmtId="0" fontId="2" fillId="0" borderId="1" xfId="0" applyFont="1" applyFill="1" applyBorder="1" applyAlignment="1" applyProtection="1">
      <alignment horizontal="left" vertical="top" wrapText="1"/>
    </xf>
    <xf numFmtId="0" fontId="2" fillId="0" borderId="2" xfId="0"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2" fillId="0" borderId="4" xfId="0" applyFont="1" applyFill="1" applyBorder="1" applyAlignment="1" applyProtection="1">
      <alignment horizontal="center" vertical="top" wrapText="1"/>
    </xf>
    <xf numFmtId="3" fontId="2" fillId="0" borderId="2" xfId="0" applyNumberFormat="1" applyFont="1" applyFill="1" applyBorder="1" applyAlignment="1" applyProtection="1">
      <alignment horizontal="center" vertical="top"/>
    </xf>
    <xf numFmtId="3" fontId="2" fillId="0" borderId="3" xfId="0" applyNumberFormat="1" applyFont="1" applyFill="1" applyBorder="1" applyAlignment="1" applyProtection="1">
      <alignment horizontal="center" vertical="top"/>
    </xf>
    <xf numFmtId="0" fontId="1" fillId="0" borderId="0" xfId="0" applyFont="1" applyFill="1" applyAlignment="1" applyProtection="1">
      <alignment horizontal="left" vertical="top" wrapText="1"/>
    </xf>
    <xf numFmtId="0" fontId="16" fillId="0" borderId="0" xfId="0" applyFont="1" applyFill="1" applyAlignment="1" applyProtection="1">
      <alignment horizontal="left" vertical="top"/>
    </xf>
    <xf numFmtId="0" fontId="5" fillId="0" borderId="1" xfId="0" applyFont="1" applyFill="1" applyBorder="1" applyAlignment="1">
      <alignment horizontal="left" vertical="top" wrapText="1"/>
    </xf>
    <xf numFmtId="0" fontId="4" fillId="0" borderId="1" xfId="0" applyFont="1" applyFill="1" applyBorder="1" applyAlignment="1" applyProtection="1">
      <alignment horizontal="left" vertical="top"/>
    </xf>
    <xf numFmtId="0" fontId="20" fillId="0" borderId="3" xfId="0" applyFont="1" applyBorder="1" applyAlignment="1">
      <alignment horizontal="left" vertical="top" wrapText="1"/>
    </xf>
    <xf numFmtId="0" fontId="0" fillId="0" borderId="0" xfId="0" applyAlignment="1">
      <alignment horizontal="left" vertical="top" wrapText="1"/>
    </xf>
    <xf numFmtId="4" fontId="0" fillId="0" borderId="0" xfId="0" applyNumberFormat="1" applyBorder="1" applyAlignment="1">
      <alignment horizontal="left" vertical="top" wrapText="1"/>
    </xf>
    <xf numFmtId="4" fontId="20" fillId="0" borderId="0" xfId="0" applyNumberFormat="1" applyFont="1" applyFill="1" applyBorder="1" applyAlignment="1">
      <alignment horizontal="left" vertical="top"/>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8" xfId="0" applyFont="1" applyFill="1" applyBorder="1" applyAlignment="1">
      <alignment horizontal="left" vertical="top" wrapText="1"/>
    </xf>
    <xf numFmtId="0" fontId="16" fillId="0" borderId="0" xfId="0" applyFont="1" applyFill="1" applyAlignment="1" applyProtection="1">
      <alignment horizontal="center" vertical="top" wrapText="1"/>
    </xf>
    <xf numFmtId="0" fontId="20" fillId="0" borderId="0" xfId="0" applyFont="1" applyAlignment="1">
      <alignment horizontal="left" vertical="top" wrapText="1"/>
    </xf>
    <xf numFmtId="0" fontId="20" fillId="0" borderId="4" xfId="0" applyFont="1"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4" fontId="20" fillId="0" borderId="0" xfId="0" applyNumberFormat="1" applyFont="1" applyBorder="1" applyAlignment="1">
      <alignment horizontal="left" vertical="top" wrapText="1"/>
    </xf>
    <xf numFmtId="4" fontId="20" fillId="0" borderId="8" xfId="0" applyNumberFormat="1" applyFont="1" applyBorder="1" applyAlignment="1">
      <alignment horizontal="left" vertical="top" wrapText="1"/>
    </xf>
    <xf numFmtId="4" fontId="0" fillId="0" borderId="9" xfId="0" applyNumberFormat="1" applyBorder="1" applyAlignment="1">
      <alignment horizontal="left" vertical="top" wrapText="1"/>
    </xf>
    <xf numFmtId="4" fontId="0" fillId="0" borderId="10" xfId="0" applyNumberFormat="1" applyBorder="1" applyAlignment="1">
      <alignment horizontal="left" vertical="top" wrapText="1"/>
    </xf>
    <xf numFmtId="0" fontId="37" fillId="0" borderId="0" xfId="2" applyFont="1" applyAlignment="1">
      <alignment horizontal="left" vertical="top"/>
    </xf>
    <xf numFmtId="4" fontId="39" fillId="0" borderId="12" xfId="2" applyNumberFormat="1" applyFont="1" applyBorder="1" applyAlignment="1">
      <alignment horizontal="center" vertical="center" wrapText="1"/>
    </xf>
    <xf numFmtId="4" fontId="39" fillId="0" borderId="13" xfId="2" applyNumberFormat="1" applyFont="1" applyBorder="1" applyAlignment="1">
      <alignment horizontal="center" vertical="center" wrapText="1"/>
    </xf>
    <xf numFmtId="0" fontId="39" fillId="0" borderId="1" xfId="2" applyFont="1" applyBorder="1" applyAlignment="1">
      <alignment horizontal="left" vertical="top"/>
    </xf>
    <xf numFmtId="0" fontId="40" fillId="0" borderId="1" xfId="2" applyFont="1" applyBorder="1" applyAlignment="1">
      <alignment horizontal="left" vertical="top"/>
    </xf>
    <xf numFmtId="0" fontId="40" fillId="0" borderId="2" xfId="2" applyFont="1" applyBorder="1" applyAlignment="1">
      <alignment horizontal="left" vertical="top"/>
    </xf>
    <xf numFmtId="49" fontId="39" fillId="0" borderId="12" xfId="2" applyNumberFormat="1" applyFont="1" applyBorder="1" applyAlignment="1">
      <alignment vertical="center"/>
    </xf>
    <xf numFmtId="49" fontId="39" fillId="0" borderId="13" xfId="2" applyNumberFormat="1" applyFont="1" applyBorder="1" applyAlignment="1">
      <alignment vertical="center"/>
    </xf>
    <xf numFmtId="0" fontId="39" fillId="0" borderId="12" xfId="2" applyFont="1" applyBorder="1" applyAlignment="1">
      <alignment horizontal="center" vertical="center" wrapText="1"/>
    </xf>
    <xf numFmtId="0" fontId="39" fillId="0" borderId="13" xfId="2" applyFont="1" applyBorder="1" applyAlignment="1">
      <alignment horizontal="center" vertical="center" wrapText="1"/>
    </xf>
    <xf numFmtId="4" fontId="39" fillId="0" borderId="1" xfId="2" applyNumberFormat="1" applyFont="1" applyBorder="1" applyAlignment="1">
      <alignment horizontal="center" vertical="center" wrapText="1"/>
    </xf>
    <xf numFmtId="0" fontId="37" fillId="0" borderId="1" xfId="2" applyFont="1" applyFill="1" applyBorder="1" applyAlignment="1">
      <alignment horizontal="center" vertical="center" wrapText="1"/>
    </xf>
    <xf numFmtId="0" fontId="37" fillId="0" borderId="2" xfId="2" applyFont="1" applyBorder="1" applyAlignment="1">
      <alignment horizontal="left" vertical="distributed" wrapText="1"/>
    </xf>
    <xf numFmtId="0" fontId="37" fillId="0" borderId="3" xfId="2" applyFont="1" applyBorder="1" applyAlignment="1">
      <alignment horizontal="left" vertical="distributed" wrapText="1"/>
    </xf>
    <xf numFmtId="0" fontId="37" fillId="0" borderId="4" xfId="2" applyFont="1" applyBorder="1" applyAlignment="1">
      <alignment horizontal="left" vertical="distributed" wrapText="1"/>
    </xf>
    <xf numFmtId="0" fontId="37" fillId="0" borderId="2" xfId="2" applyFont="1" applyFill="1" applyBorder="1" applyAlignment="1">
      <alignment horizontal="center" vertical="center" wrapText="1"/>
    </xf>
    <xf numFmtId="0" fontId="23" fillId="0" borderId="0" xfId="2"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4" fontId="39" fillId="0" borderId="2" xfId="0" applyNumberFormat="1" applyFont="1" applyBorder="1" applyAlignment="1">
      <alignment horizontal="center" vertical="center" wrapText="1"/>
    </xf>
    <xf numFmtId="4" fontId="39" fillId="0" borderId="3" xfId="0" applyNumberFormat="1" applyFont="1" applyBorder="1" applyAlignment="1">
      <alignment horizontal="center" vertical="center" wrapText="1"/>
    </xf>
    <xf numFmtId="3" fontId="4" fillId="0" borderId="2" xfId="0" applyNumberFormat="1" applyFont="1" applyBorder="1" applyAlignment="1">
      <alignment horizontal="left" vertical="top"/>
    </xf>
    <xf numFmtId="3" fontId="4" fillId="0" borderId="3" xfId="0" applyNumberFormat="1" applyFont="1" applyBorder="1" applyAlignment="1">
      <alignment horizontal="left" vertical="top"/>
    </xf>
    <xf numFmtId="4" fontId="39" fillId="0" borderId="1" xfId="0" applyNumberFormat="1" applyFont="1" applyBorder="1" applyAlignment="1">
      <alignment horizontal="center" vertical="center"/>
    </xf>
    <xf numFmtId="0" fontId="23" fillId="0" borderId="1" xfId="0" applyFont="1" applyBorder="1" applyAlignment="1">
      <alignment horizontal="left" vertical="top" wrapText="1"/>
    </xf>
    <xf numFmtId="0" fontId="4" fillId="0" borderId="0" xfId="0" applyFont="1" applyAlignment="1">
      <alignment horizontal="left" vertical="top"/>
    </xf>
    <xf numFmtId="4" fontId="4" fillId="0" borderId="12" xfId="0" applyNumberFormat="1" applyFont="1" applyBorder="1" applyAlignment="1">
      <alignment horizontal="left" vertical="center" wrapText="1"/>
    </xf>
    <xf numFmtId="4" fontId="4" fillId="0" borderId="13" xfId="0" applyNumberFormat="1" applyFont="1" applyBorder="1" applyAlignment="1">
      <alignment horizontal="left" vertical="center" wrapText="1"/>
    </xf>
    <xf numFmtId="4" fontId="4" fillId="0" borderId="12" xfId="0" applyNumberFormat="1" applyFont="1" applyBorder="1" applyAlignment="1">
      <alignment horizontal="center" vertical="center" wrapText="1"/>
    </xf>
    <xf numFmtId="4" fontId="4" fillId="0" borderId="13" xfId="0" applyNumberFormat="1" applyFont="1" applyBorder="1" applyAlignment="1">
      <alignment horizontal="center" vertical="center" wrapText="1"/>
    </xf>
    <xf numFmtId="4" fontId="39" fillId="0" borderId="12" xfId="0" applyNumberFormat="1" applyFont="1" applyBorder="1" applyAlignment="1">
      <alignment horizontal="center" vertical="center" wrapText="1"/>
    </xf>
    <xf numFmtId="4" fontId="39" fillId="0" borderId="13" xfId="0" applyNumberFormat="1" applyFont="1" applyBorder="1" applyAlignment="1">
      <alignment horizontal="center" vertical="center" wrapText="1"/>
    </xf>
    <xf numFmtId="0" fontId="2" fillId="0" borderId="1" xfId="0" applyFont="1" applyBorder="1" applyAlignment="1">
      <alignment horizontal="left" vertical="top" wrapText="1"/>
    </xf>
    <xf numFmtId="0" fontId="23" fillId="0" borderId="1" xfId="0" applyFont="1" applyBorder="1" applyAlignment="1">
      <alignment horizontal="left" vertical="center" wrapText="1"/>
    </xf>
    <xf numFmtId="4" fontId="39" fillId="0" borderId="1" xfId="0" applyNumberFormat="1" applyFont="1" applyBorder="1" applyAlignment="1">
      <alignment horizontal="right" vertical="center" wrapText="1"/>
    </xf>
    <xf numFmtId="4" fontId="39" fillId="0" borderId="1" xfId="0" applyNumberFormat="1" applyFont="1" applyBorder="1" applyAlignment="1">
      <alignment horizontal="center" vertical="center" wrapText="1"/>
    </xf>
    <xf numFmtId="0" fontId="5" fillId="0" borderId="1" xfId="0" applyFont="1" applyBorder="1" applyAlignment="1">
      <alignment horizontal="right" vertical="top" wrapText="1"/>
    </xf>
    <xf numFmtId="3" fontId="43" fillId="0" borderId="2" xfId="0" applyNumberFormat="1" applyFont="1" applyBorder="1" applyAlignment="1">
      <alignment horizontal="left" vertical="top"/>
    </xf>
    <xf numFmtId="3" fontId="43" fillId="0" borderId="3" xfId="0" applyNumberFormat="1" applyFont="1" applyBorder="1" applyAlignment="1">
      <alignment horizontal="left" vertical="top"/>
    </xf>
    <xf numFmtId="3" fontId="43" fillId="0" borderId="4" xfId="0" applyNumberFormat="1" applyFont="1" applyBorder="1" applyAlignment="1">
      <alignment horizontal="left" vertical="top"/>
    </xf>
    <xf numFmtId="0" fontId="4" fillId="0" borderId="2" xfId="0" applyFont="1" applyBorder="1" applyAlignment="1">
      <alignment horizontal="right" vertical="top" wrapText="1"/>
    </xf>
    <xf numFmtId="0" fontId="4" fillId="0" borderId="4" xfId="0" applyFont="1" applyBorder="1" applyAlignment="1">
      <alignment horizontal="right" vertical="top" wrapText="1"/>
    </xf>
    <xf numFmtId="0" fontId="4" fillId="0" borderId="0" xfId="0" applyFont="1" applyAlignment="1">
      <alignment horizontal="right" vertical="top" wrapText="1"/>
    </xf>
    <xf numFmtId="0" fontId="4" fillId="0" borderId="8" xfId="0" applyFont="1" applyBorder="1" applyAlignment="1">
      <alignment horizontal="right" vertical="top" wrapText="1"/>
    </xf>
    <xf numFmtId="0" fontId="6" fillId="0" borderId="2" xfId="0" applyFont="1" applyBorder="1" applyAlignment="1">
      <alignment horizontal="right" vertical="top" wrapText="1"/>
    </xf>
    <xf numFmtId="0" fontId="6" fillId="0" borderId="4" xfId="0" applyFont="1" applyBorder="1" applyAlignment="1">
      <alignment horizontal="right" vertical="top" wrapText="1"/>
    </xf>
    <xf numFmtId="0" fontId="5" fillId="0" borderId="2" xfId="0" applyFont="1" applyBorder="1" applyAlignment="1">
      <alignment horizontal="right" vertical="top" wrapText="1"/>
    </xf>
    <xf numFmtId="0" fontId="5" fillId="0" borderId="4" xfId="0" applyFont="1" applyBorder="1" applyAlignment="1">
      <alignment horizontal="right" vertical="top" wrapText="1"/>
    </xf>
    <xf numFmtId="0" fontId="44" fillId="0" borderId="2" xfId="0" applyFont="1" applyBorder="1" applyAlignment="1">
      <alignment horizontal="left" vertical="top" wrapText="1"/>
    </xf>
    <xf numFmtId="0" fontId="44" fillId="0" borderId="4" xfId="0" applyFont="1" applyBorder="1" applyAlignment="1">
      <alignment horizontal="left" vertical="top" wrapText="1"/>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48" fillId="0" borderId="0" xfId="0" applyFont="1" applyAlignment="1">
      <alignment horizontal="left"/>
    </xf>
    <xf numFmtId="0" fontId="37" fillId="0" borderId="1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16" xfId="0" applyFont="1" applyBorder="1" applyAlignment="1">
      <alignment horizontal="center" vertical="center"/>
    </xf>
    <xf numFmtId="0" fontId="37" fillId="0" borderId="21" xfId="0" applyFont="1" applyBorder="1" applyAlignment="1">
      <alignment horizontal="center" vertical="center"/>
    </xf>
    <xf numFmtId="0" fontId="37" fillId="0" borderId="24" xfId="0" applyFont="1" applyBorder="1" applyAlignment="1">
      <alignment horizontal="left" vertical="center"/>
    </xf>
    <xf numFmtId="0" fontId="37" fillId="0" borderId="25" xfId="0" applyFont="1" applyBorder="1" applyAlignment="1">
      <alignment horizontal="left" vertical="center"/>
    </xf>
    <xf numFmtId="0" fontId="37" fillId="0" borderId="1" xfId="0" applyFont="1" applyBorder="1" applyAlignment="1">
      <alignment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2" xfId="2" applyFont="1" applyBorder="1" applyAlignment="1">
      <alignment horizontal="left" vertical="distributed"/>
    </xf>
    <xf numFmtId="0" fontId="37" fillId="0" borderId="4" xfId="2" applyFont="1" applyBorder="1" applyAlignment="1">
      <alignment horizontal="left" vertical="distributed"/>
    </xf>
    <xf numFmtId="0" fontId="37" fillId="0" borderId="1" xfId="0" applyFont="1" applyBorder="1" applyAlignment="1">
      <alignment horizontal="center" vertical="center"/>
    </xf>
    <xf numFmtId="4" fontId="24" fillId="0" borderId="0" xfId="0" applyNumberFormat="1" applyFont="1" applyAlignment="1">
      <alignment horizontal="left" vertical="top" wrapText="1"/>
    </xf>
    <xf numFmtId="4" fontId="10" fillId="10" borderId="0" xfId="0" applyNumberFormat="1" applyFont="1" applyFill="1" applyAlignment="1">
      <alignment horizontal="left" vertical="top"/>
    </xf>
    <xf numFmtId="0" fontId="24" fillId="0" borderId="1" xfId="5" applyFont="1" applyBorder="1" applyAlignment="1">
      <alignment horizontal="center" vertical="center" wrapText="1"/>
    </xf>
    <xf numFmtId="4" fontId="24" fillId="0" borderId="1" xfId="0" applyNumberFormat="1" applyFont="1" applyBorder="1" applyAlignment="1">
      <alignment horizontal="center" vertical="center" wrapText="1"/>
    </xf>
    <xf numFmtId="3" fontId="10" fillId="0" borderId="12" xfId="0" applyNumberFormat="1" applyFont="1" applyBorder="1" applyAlignment="1">
      <alignment horizontal="center" vertical="center"/>
    </xf>
    <xf numFmtId="3" fontId="10" fillId="0" borderId="13" xfId="0" applyNumberFormat="1" applyFont="1" applyBorder="1" applyAlignment="1">
      <alignment horizontal="center" vertical="center"/>
    </xf>
    <xf numFmtId="3" fontId="51" fillId="0" borderId="1" xfId="0" applyNumberFormat="1" applyFont="1" applyBorder="1" applyAlignment="1">
      <alignment horizontal="center" vertical="center" wrapText="1"/>
    </xf>
    <xf numFmtId="4" fontId="10" fillId="0" borderId="2" xfId="0" applyNumberFormat="1" applyFont="1" applyBorder="1" applyAlignment="1">
      <alignment horizontal="left" vertical="top" wrapText="1"/>
    </xf>
    <xf numFmtId="4" fontId="10" fillId="0" borderId="4" xfId="0" applyNumberFormat="1" applyFont="1" applyBorder="1" applyAlignment="1">
      <alignment horizontal="left" vertical="top" wrapText="1"/>
    </xf>
    <xf numFmtId="4" fontId="10" fillId="0" borderId="1" xfId="0" applyNumberFormat="1" applyFont="1" applyBorder="1" applyAlignment="1">
      <alignment horizontal="left" vertical="top"/>
    </xf>
    <xf numFmtId="4" fontId="10" fillId="0" borderId="1" xfId="0" applyNumberFormat="1" applyFont="1" applyBorder="1" applyAlignment="1">
      <alignment horizontal="left" vertical="top" wrapText="1"/>
    </xf>
    <xf numFmtId="3" fontId="10" fillId="0" borderId="1" xfId="0" applyNumberFormat="1" applyFont="1" applyBorder="1" applyAlignment="1">
      <alignment horizontal="center" vertical="center"/>
    </xf>
    <xf numFmtId="4" fontId="10" fillId="0" borderId="0" xfId="0" applyNumberFormat="1" applyFont="1" applyAlignment="1">
      <alignment horizontal="left" vertical="top"/>
    </xf>
    <xf numFmtId="4" fontId="10" fillId="0" borderId="1" xfId="0" applyNumberFormat="1" applyFont="1" applyBorder="1" applyAlignment="1">
      <alignment horizontal="left" vertical="center" wrapText="1"/>
    </xf>
    <xf numFmtId="4" fontId="9" fillId="0" borderId="1" xfId="0" applyNumberFormat="1" applyFont="1" applyBorder="1" applyAlignment="1">
      <alignment horizontal="left" vertical="top" wrapText="1"/>
    </xf>
    <xf numFmtId="4" fontId="10" fillId="10" borderId="0" xfId="0" applyNumberFormat="1" applyFont="1" applyFill="1" applyAlignment="1">
      <alignment horizontal="left" vertical="top" wrapText="1"/>
    </xf>
    <xf numFmtId="4" fontId="51" fillId="0" borderId="1" xfId="0" applyNumberFormat="1" applyFont="1" applyBorder="1" applyAlignment="1">
      <alignment horizontal="left" vertical="top"/>
    </xf>
    <xf numFmtId="4" fontId="10" fillId="0" borderId="6" xfId="0" applyNumberFormat="1" applyFont="1" applyBorder="1" applyAlignment="1">
      <alignment horizontal="left" vertical="center" wrapText="1"/>
    </xf>
    <xf numFmtId="4" fontId="10" fillId="0" borderId="10" xfId="0" applyNumberFormat="1" applyFont="1" applyBorder="1" applyAlignment="1">
      <alignment horizontal="left" vertical="center" wrapText="1"/>
    </xf>
    <xf numFmtId="4" fontId="10" fillId="0" borderId="14" xfId="0" applyNumberFormat="1" applyFont="1" applyBorder="1" applyAlignment="1">
      <alignment horizontal="left" vertical="center" wrapText="1"/>
    </xf>
    <xf numFmtId="4" fontId="10" fillId="0" borderId="11" xfId="0" applyNumberFormat="1" applyFont="1" applyBorder="1" applyAlignment="1">
      <alignment horizontal="left" vertical="center" wrapText="1"/>
    </xf>
    <xf numFmtId="0" fontId="9" fillId="0" borderId="0" xfId="0" applyFont="1" applyAlignment="1">
      <alignment horizontal="left" vertical="top" wrapText="1"/>
    </xf>
    <xf numFmtId="3" fontId="51" fillId="0" borderId="2" xfId="0" applyNumberFormat="1" applyFont="1" applyBorder="1" applyAlignment="1">
      <alignment horizontal="center" vertical="top"/>
    </xf>
    <xf numFmtId="3" fontId="51" fillId="0" borderId="3" xfId="0" applyNumberFormat="1" applyFont="1" applyBorder="1" applyAlignment="1">
      <alignment horizontal="center" vertical="top"/>
    </xf>
    <xf numFmtId="3" fontId="51" fillId="0" borderId="4" xfId="0" applyNumberFormat="1" applyFont="1" applyBorder="1" applyAlignment="1">
      <alignment horizontal="center" vertical="top"/>
    </xf>
    <xf numFmtId="0" fontId="24" fillId="0" borderId="0" xfId="0" applyFont="1" applyAlignment="1">
      <alignment horizontal="left" vertical="top" wrapText="1"/>
    </xf>
    <xf numFmtId="0" fontId="51" fillId="0" borderId="1" xfId="0" applyFont="1" applyBorder="1" applyAlignment="1">
      <alignment horizontal="center" vertical="center" wrapText="1"/>
    </xf>
    <xf numFmtId="3" fontId="10" fillId="0" borderId="12" xfId="0" applyNumberFormat="1" applyFont="1" applyBorder="1" applyAlignment="1">
      <alignment horizontal="left" vertical="top"/>
    </xf>
    <xf numFmtId="0" fontId="51" fillId="0" borderId="1" xfId="0" applyFont="1" applyBorder="1" applyAlignment="1">
      <alignment horizontal="center" vertical="top"/>
    </xf>
    <xf numFmtId="4" fontId="9" fillId="0" borderId="3" xfId="0" applyNumberFormat="1" applyFont="1" applyBorder="1" applyAlignment="1">
      <alignment horizontal="left" vertical="top"/>
    </xf>
    <xf numFmtId="0" fontId="10" fillId="0" borderId="5" xfId="0" applyFont="1" applyBorder="1" applyAlignment="1">
      <alignment horizontal="left" vertical="top" wrapText="1"/>
    </xf>
    <xf numFmtId="0" fontId="10" fillId="0" borderId="1" xfId="5" applyFont="1" applyBorder="1" applyAlignment="1">
      <alignment horizontal="center" vertical="center" wrapText="1"/>
    </xf>
    <xf numFmtId="0" fontId="51" fillId="0" borderId="1" xfId="5" applyFont="1" applyBorder="1" applyAlignment="1">
      <alignment horizontal="center" vertical="center" wrapText="1"/>
    </xf>
    <xf numFmtId="0" fontId="10" fillId="0" borderId="12" xfId="5" applyFont="1" applyBorder="1" applyAlignment="1">
      <alignment horizontal="center" vertical="center" wrapText="1"/>
    </xf>
    <xf numFmtId="0" fontId="51" fillId="0" borderId="13" xfId="5" applyFont="1" applyBorder="1" applyAlignment="1">
      <alignment horizontal="center" vertical="center" wrapText="1"/>
    </xf>
    <xf numFmtId="3" fontId="10" fillId="0" borderId="2" xfId="5" applyNumberFormat="1" applyFont="1" applyBorder="1" applyAlignment="1">
      <alignment horizontal="center" vertical="center"/>
    </xf>
    <xf numFmtId="3" fontId="10" fillId="0" borderId="3" xfId="5" applyNumberFormat="1" applyFont="1" applyBorder="1" applyAlignment="1">
      <alignment horizontal="center" vertical="center"/>
    </xf>
    <xf numFmtId="3" fontId="10" fillId="0" borderId="4" xfId="5" applyNumberFormat="1" applyFont="1" applyBorder="1" applyAlignment="1">
      <alignment horizontal="center" vertical="center"/>
    </xf>
    <xf numFmtId="0" fontId="10" fillId="0" borderId="2" xfId="0" applyFont="1" applyBorder="1" applyAlignment="1">
      <alignment horizontal="left" vertical="top" wrapText="1"/>
    </xf>
    <xf numFmtId="0" fontId="9" fillId="0" borderId="3" xfId="0" applyFont="1" applyBorder="1" applyAlignment="1">
      <alignment horizontal="left" vertical="top"/>
    </xf>
    <xf numFmtId="4" fontId="10" fillId="0" borderId="2" xfId="0" applyNumberFormat="1" applyFont="1" applyBorder="1" applyAlignment="1">
      <alignment horizontal="left" vertical="top"/>
    </xf>
    <xf numFmtId="4" fontId="10" fillId="0" borderId="4" xfId="0" applyNumberFormat="1" applyFont="1" applyBorder="1" applyAlignment="1">
      <alignment horizontal="left" vertical="top"/>
    </xf>
    <xf numFmtId="4" fontId="10" fillId="0" borderId="1" xfId="0" applyNumberFormat="1" applyFont="1" applyBorder="1" applyAlignment="1">
      <alignment horizontal="right" vertical="top" wrapText="1"/>
    </xf>
    <xf numFmtId="4" fontId="10" fillId="0" borderId="3" xfId="0" applyNumberFormat="1" applyFont="1" applyBorder="1" applyAlignment="1">
      <alignment horizontal="left" vertical="top" wrapText="1"/>
    </xf>
    <xf numFmtId="3" fontId="10" fillId="0" borderId="1" xfId="5" applyNumberFormat="1" applyFont="1" applyBorder="1" applyAlignment="1">
      <alignment horizontal="right" vertical="top" wrapText="1"/>
    </xf>
    <xf numFmtId="4" fontId="10" fillId="8" borderId="1" xfId="0" applyNumberFormat="1" applyFont="1" applyFill="1" applyBorder="1" applyAlignment="1">
      <alignment horizontal="right" vertical="top" wrapText="1"/>
    </xf>
    <xf numFmtId="0" fontId="10" fillId="0" borderId="5" xfId="0" applyFont="1" applyBorder="1" applyAlignment="1">
      <alignment horizontal="left" vertical="top"/>
    </xf>
    <xf numFmtId="0" fontId="10" fillId="0" borderId="1" xfId="5" applyFont="1" applyBorder="1" applyAlignment="1">
      <alignment vertical="top" wrapText="1"/>
    </xf>
    <xf numFmtId="3" fontId="10" fillId="0" borderId="1" xfId="5" applyNumberFormat="1" applyFont="1" applyBorder="1" applyAlignment="1">
      <alignment vertical="top" wrapText="1"/>
    </xf>
    <xf numFmtId="0" fontId="4" fillId="0" borderId="5" xfId="0" applyFont="1" applyBorder="1" applyAlignment="1" applyProtection="1">
      <alignment horizontal="left" vertical="top" wrapText="1"/>
    </xf>
    <xf numFmtId="0" fontId="4" fillId="0" borderId="5" xfId="0" applyFont="1" applyBorder="1" applyAlignment="1" applyProtection="1">
      <alignment horizontal="center" vertical="top" wrapText="1"/>
    </xf>
    <xf numFmtId="0" fontId="61" fillId="0" borderId="0" xfId="2" applyFont="1" applyFill="1" applyAlignment="1">
      <alignment vertical="top" wrapText="1"/>
    </xf>
  </cellXfs>
  <cellStyles count="7">
    <cellStyle name="Neutral" xfId="4" builtinId="28"/>
    <cellStyle name="Normal" xfId="0" builtinId="0"/>
    <cellStyle name="Normal 2" xfId="2"/>
    <cellStyle name="Normal 2 4" xfId="6"/>
    <cellStyle name="Normal 4" xfId="5"/>
    <cellStyle name="Normal 5" xfId="1"/>
    <cellStyle name="Percent" xfId="3" builtinId="5"/>
  </cellStyles>
  <dxfs count="8">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ica/Desktop/4.%20IN%20LUCRU/2023%20ADR%20SUD%20EST/1.%20ADR%20machete/1.%20ADR%20sud%20est%20ghiduri/PI.%201.%20O%20regiune%20competitiv&#259;%20prin%20inovare/IMM-uri/Anexa%2019%20Macheta%201.6%20va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zica/Desktop/4.%20IN%20LUCRU/2023%20ADR%20SUD%20EST/1.%20ADR%20machete/1.%20ADR%20sud%20est%20ghiduri/PI.%201.%20O%20regiune%20competitiv&#259;%20prin%20inovare/MICRO/Anexa%2019%20-%20Plan%20de%20afaceri-Macheta%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Bilant"/>
      <sheetName val="1B-ContPP"/>
      <sheetName val="1C-Analiza_fin_extinsa"/>
      <sheetName val="1D-Analiza_fin_indicatori"/>
      <sheetName val="1E-Intreprindere_in_dificultate"/>
      <sheetName val="2A-Buget_cerere"/>
      <sheetName val="2B-Investitie"/>
      <sheetName val="3A-Imobilizări"/>
      <sheetName val="indicatori grila"/>
    </sheetNames>
    <sheetDataSet>
      <sheetData sheetId="0">
        <row r="5">
          <cell r="B5" t="str">
            <v>N-2</v>
          </cell>
          <cell r="C5" t="str">
            <v>N-1</v>
          </cell>
          <cell r="D5" t="str">
            <v>N</v>
          </cell>
          <cell r="E5">
            <v>1</v>
          </cell>
          <cell r="F5">
            <v>2</v>
          </cell>
          <cell r="G5">
            <v>3</v>
          </cell>
          <cell r="H5">
            <v>4</v>
          </cell>
          <cell r="I5">
            <v>5</v>
          </cell>
          <cell r="J5">
            <v>6</v>
          </cell>
          <cell r="K5">
            <v>7</v>
          </cell>
          <cell r="L5">
            <v>8</v>
          </cell>
          <cell r="M5">
            <v>9</v>
          </cell>
          <cell r="N5">
            <v>10</v>
          </cell>
        </row>
      </sheetData>
      <sheetData sheetId="1"/>
      <sheetData sheetId="2">
        <row r="4">
          <cell r="B4">
            <v>0</v>
          </cell>
          <cell r="C4">
            <v>0</v>
          </cell>
          <cell r="D4">
            <v>0</v>
          </cell>
        </row>
        <row r="5">
          <cell r="B5">
            <v>0</v>
          </cell>
          <cell r="C5">
            <v>0</v>
          </cell>
          <cell r="D5">
            <v>0</v>
          </cell>
        </row>
        <row r="6">
          <cell r="B6">
            <v>0</v>
          </cell>
          <cell r="C6">
            <v>0</v>
          </cell>
          <cell r="D6">
            <v>0</v>
          </cell>
        </row>
        <row r="7">
          <cell r="B7">
            <v>0</v>
          </cell>
          <cell r="C7">
            <v>0</v>
          </cell>
          <cell r="D7">
            <v>0</v>
          </cell>
        </row>
        <row r="9">
          <cell r="B9">
            <v>0</v>
          </cell>
          <cell r="C9">
            <v>0</v>
          </cell>
          <cell r="D9">
            <v>0</v>
          </cell>
        </row>
        <row r="13">
          <cell r="B13">
            <v>0</v>
          </cell>
          <cell r="C13">
            <v>0</v>
          </cell>
          <cell r="D13">
            <v>0</v>
          </cell>
        </row>
        <row r="21">
          <cell r="B21">
            <v>0</v>
          </cell>
          <cell r="C21">
            <v>0</v>
          </cell>
          <cell r="D21">
            <v>0</v>
          </cell>
        </row>
        <row r="25">
          <cell r="B25">
            <v>0</v>
          </cell>
          <cell r="C25">
            <v>0</v>
          </cell>
          <cell r="D25">
            <v>0</v>
          </cell>
        </row>
        <row r="45">
          <cell r="B45">
            <v>0</v>
          </cell>
          <cell r="C45">
            <v>0</v>
          </cell>
          <cell r="D45">
            <v>0</v>
          </cell>
          <cell r="E45">
            <v>0</v>
          </cell>
          <cell r="F45">
            <v>0</v>
          </cell>
          <cell r="G45">
            <v>0</v>
          </cell>
          <cell r="H45">
            <v>0</v>
          </cell>
          <cell r="I45">
            <v>0</v>
          </cell>
          <cell r="J45">
            <v>0</v>
          </cell>
          <cell r="K45">
            <v>0</v>
          </cell>
          <cell r="L45">
            <v>0</v>
          </cell>
          <cell r="M45">
            <v>0</v>
          </cell>
          <cell r="N45">
            <v>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ere"/>
      <sheetName val="1A-Bilanț"/>
      <sheetName val="1B-ContPP"/>
      <sheetName val="1C-Analiza_fin_extinsă"/>
      <sheetName val="1D-Analiza_fin_indicatori"/>
      <sheetName val="1E-Intreprindere_in_dificultate"/>
      <sheetName val="2A-Buget_cerere"/>
      <sheetName val="2B-Investitie"/>
      <sheetName val="2C- Deviz General"/>
      <sheetName val="3A-Proiectii_fin_investitie"/>
      <sheetName val="3B-Rentabilitate_investitie"/>
      <sheetName val="4-Proiectii_fin_intreprindere"/>
      <sheetName val="LIST"/>
    </sheetNames>
    <sheetDataSet>
      <sheetData sheetId="0"/>
      <sheetData sheetId="1"/>
      <sheetData sheetId="2"/>
      <sheetData sheetId="3"/>
      <sheetData sheetId="4"/>
      <sheetData sheetId="5"/>
      <sheetData sheetId="6">
        <row r="55">
          <cell r="B55" t="str">
            <v>Alte cheltuieli directe</v>
          </cell>
        </row>
        <row r="77">
          <cell r="B77" t="str">
            <v>ASISTENŢĂ FINANCIARĂ NERAMBURSABILĂ SOLICITATĂ</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zoomScaleNormal="100" workbookViewId="0">
      <selection activeCell="B7" sqref="B7"/>
    </sheetView>
  </sheetViews>
  <sheetFormatPr defaultColWidth="8.453125" defaultRowHeight="13" x14ac:dyDescent="0.35"/>
  <cols>
    <col min="1" max="1" width="25.6328125" style="35" customWidth="1"/>
    <col min="2" max="3" width="9.36328125" style="36" customWidth="1"/>
    <col min="4" max="4" width="9.453125" style="36" customWidth="1"/>
    <col min="5" max="5" width="9.6328125" style="466" bestFit="1" customWidth="1"/>
    <col min="6" max="6" width="9.36328125" style="466" customWidth="1"/>
    <col min="7" max="8" width="9.6328125" style="466" bestFit="1" customWidth="1"/>
    <col min="9" max="9" width="8.26953125" style="466" customWidth="1"/>
    <col min="10" max="13" width="8.453125" style="466"/>
    <col min="14" max="14" width="10" style="466" customWidth="1"/>
    <col min="15" max="16384" width="8.453125" style="16"/>
  </cols>
  <sheetData>
    <row r="1" spans="1:14" s="3" customFormat="1" ht="14.5" x14ac:dyDescent="0.35">
      <c r="A1" s="1" t="s">
        <v>0</v>
      </c>
      <c r="B1" s="2"/>
      <c r="C1" s="2"/>
      <c r="D1" s="2"/>
      <c r="E1" s="466"/>
      <c r="F1" s="466"/>
      <c r="G1" s="466"/>
      <c r="H1" s="466"/>
      <c r="I1" s="466"/>
      <c r="J1" s="466"/>
      <c r="K1" s="466"/>
      <c r="L1" s="466"/>
      <c r="M1" s="466"/>
      <c r="N1" s="466"/>
    </row>
    <row r="2" spans="1:14" s="3" customFormat="1" x14ac:dyDescent="0.35">
      <c r="A2" s="4"/>
      <c r="B2" s="2"/>
      <c r="C2" s="2"/>
      <c r="D2" s="2"/>
      <c r="E2" s="466"/>
      <c r="F2" s="466"/>
      <c r="G2" s="466"/>
      <c r="H2" s="466"/>
      <c r="I2" s="466"/>
      <c r="J2" s="466"/>
      <c r="K2" s="466"/>
      <c r="L2" s="466"/>
      <c r="M2" s="466"/>
      <c r="N2" s="466"/>
    </row>
    <row r="3" spans="1:14" s="5" customFormat="1" ht="52.5" customHeight="1" x14ac:dyDescent="0.35">
      <c r="A3" s="515" t="s">
        <v>1</v>
      </c>
      <c r="B3" s="515"/>
      <c r="C3" s="515"/>
      <c r="D3" s="515"/>
      <c r="E3" s="516" t="s">
        <v>2</v>
      </c>
      <c r="F3" s="517"/>
      <c r="G3" s="517"/>
      <c r="H3" s="517"/>
      <c r="I3" s="517"/>
      <c r="J3" s="517"/>
      <c r="K3" s="517"/>
      <c r="L3" s="517"/>
      <c r="M3" s="517"/>
      <c r="N3" s="518"/>
    </row>
    <row r="4" spans="1:14" s="5" customFormat="1" x14ac:dyDescent="0.35">
      <c r="A4" s="6"/>
      <c r="B4" s="7"/>
      <c r="C4" s="7"/>
      <c r="D4" s="7"/>
      <c r="E4" s="519" t="s">
        <v>3</v>
      </c>
      <c r="F4" s="520"/>
      <c r="G4" s="520"/>
      <c r="H4" s="520"/>
      <c r="I4" s="520"/>
      <c r="J4" s="520"/>
      <c r="K4" s="520"/>
      <c r="L4" s="520"/>
      <c r="M4" s="520"/>
      <c r="N4" s="520"/>
    </row>
    <row r="5" spans="1:14" s="10" customFormat="1" x14ac:dyDescent="0.35">
      <c r="A5" s="8"/>
      <c r="B5" s="9" t="s">
        <v>4</v>
      </c>
      <c r="C5" s="9" t="s">
        <v>5</v>
      </c>
      <c r="D5" s="9" t="s">
        <v>6</v>
      </c>
      <c r="E5" s="473">
        <v>1</v>
      </c>
      <c r="F5" s="473">
        <v>2</v>
      </c>
      <c r="G5" s="473">
        <v>3</v>
      </c>
      <c r="H5" s="473">
        <v>4</v>
      </c>
      <c r="I5" s="473">
        <v>5</v>
      </c>
      <c r="J5" s="473">
        <v>6</v>
      </c>
      <c r="K5" s="473">
        <v>7</v>
      </c>
      <c r="L5" s="473">
        <v>8</v>
      </c>
      <c r="M5" s="473">
        <v>9</v>
      </c>
      <c r="N5" s="473">
        <v>10</v>
      </c>
    </row>
    <row r="6" spans="1:14" s="13" customFormat="1" x14ac:dyDescent="0.35">
      <c r="A6" s="11" t="s">
        <v>7</v>
      </c>
      <c r="B6" s="12"/>
      <c r="C6" s="12"/>
      <c r="D6" s="12"/>
      <c r="E6" s="467"/>
      <c r="F6" s="467"/>
      <c r="G6" s="467"/>
      <c r="H6" s="467"/>
      <c r="I6" s="467"/>
      <c r="J6" s="467"/>
      <c r="K6" s="467"/>
      <c r="L6" s="467"/>
      <c r="M6" s="467"/>
      <c r="N6" s="467"/>
    </row>
    <row r="7" spans="1:14" x14ac:dyDescent="0.35">
      <c r="A7" s="14" t="s">
        <v>8</v>
      </c>
      <c r="B7" s="474">
        <v>0</v>
      </c>
      <c r="C7" s="474">
        <v>0</v>
      </c>
      <c r="D7" s="474">
        <v>0</v>
      </c>
      <c r="E7" s="474">
        <v>0</v>
      </c>
      <c r="F7" s="474">
        <v>0</v>
      </c>
      <c r="G7" s="474">
        <v>0</v>
      </c>
      <c r="H7" s="474">
        <v>0</v>
      </c>
      <c r="I7" s="474">
        <v>0</v>
      </c>
      <c r="J7" s="474">
        <v>0</v>
      </c>
      <c r="K7" s="474">
        <v>0</v>
      </c>
      <c r="L7" s="474">
        <v>0</v>
      </c>
      <c r="M7" s="474">
        <v>0</v>
      </c>
      <c r="N7" s="474">
        <v>0</v>
      </c>
    </row>
    <row r="8" spans="1:14" x14ac:dyDescent="0.35">
      <c r="A8" s="14" t="s">
        <v>9</v>
      </c>
      <c r="B8" s="17"/>
      <c r="C8" s="17"/>
      <c r="D8" s="17"/>
    </row>
    <row r="9" spans="1:14" ht="27" customHeight="1" x14ac:dyDescent="0.35">
      <c r="A9" s="14" t="s">
        <v>10</v>
      </c>
      <c r="B9" s="474">
        <v>0</v>
      </c>
      <c r="C9" s="474">
        <v>0</v>
      </c>
      <c r="D9" s="474">
        <v>0</v>
      </c>
      <c r="E9" s="474">
        <v>0</v>
      </c>
      <c r="F9" s="474">
        <v>0</v>
      </c>
      <c r="G9" s="474">
        <v>0</v>
      </c>
      <c r="H9" s="474">
        <v>0</v>
      </c>
      <c r="I9" s="474">
        <v>0</v>
      </c>
      <c r="J9" s="474">
        <v>0</v>
      </c>
      <c r="K9" s="474">
        <v>0</v>
      </c>
      <c r="L9" s="474">
        <v>0</v>
      </c>
      <c r="M9" s="474">
        <v>0</v>
      </c>
      <c r="N9" s="474">
        <v>0</v>
      </c>
    </row>
    <row r="10" spans="1:14" ht="18" customHeight="1" x14ac:dyDescent="0.35">
      <c r="A10" s="14" t="s">
        <v>11</v>
      </c>
      <c r="B10" s="474">
        <v>0</v>
      </c>
      <c r="C10" s="474">
        <v>0</v>
      </c>
      <c r="D10" s="474">
        <v>0</v>
      </c>
      <c r="E10" s="474">
        <v>0</v>
      </c>
      <c r="F10" s="474">
        <v>0</v>
      </c>
      <c r="G10" s="474">
        <v>0</v>
      </c>
      <c r="H10" s="474">
        <v>0</v>
      </c>
      <c r="I10" s="474">
        <v>0</v>
      </c>
      <c r="J10" s="474">
        <v>0</v>
      </c>
      <c r="K10" s="474">
        <v>0</v>
      </c>
      <c r="L10" s="474">
        <v>0</v>
      </c>
      <c r="M10" s="474">
        <v>0</v>
      </c>
      <c r="N10" s="474">
        <v>0</v>
      </c>
    </row>
    <row r="11" spans="1:14" ht="26" x14ac:dyDescent="0.35">
      <c r="A11" s="14" t="s">
        <v>12</v>
      </c>
      <c r="B11" s="474">
        <v>0</v>
      </c>
      <c r="C11" s="474">
        <v>0</v>
      </c>
      <c r="D11" s="474">
        <v>0</v>
      </c>
      <c r="E11" s="474">
        <v>0</v>
      </c>
      <c r="F11" s="474">
        <v>0</v>
      </c>
      <c r="G11" s="474">
        <v>0</v>
      </c>
      <c r="H11" s="474">
        <v>0</v>
      </c>
      <c r="I11" s="474">
        <v>0</v>
      </c>
      <c r="J11" s="474">
        <v>0</v>
      </c>
      <c r="K11" s="474">
        <v>0</v>
      </c>
      <c r="L11" s="474">
        <v>0</v>
      </c>
      <c r="M11" s="474">
        <v>0</v>
      </c>
      <c r="N11" s="474">
        <v>0</v>
      </c>
    </row>
    <row r="12" spans="1:14" ht="52" x14ac:dyDescent="0.35">
      <c r="A12" s="14" t="s">
        <v>13</v>
      </c>
      <c r="B12" s="474">
        <v>0</v>
      </c>
      <c r="C12" s="474">
        <v>0</v>
      </c>
      <c r="D12" s="474">
        <v>0</v>
      </c>
      <c r="E12" s="474">
        <v>0</v>
      </c>
      <c r="F12" s="474">
        <v>0</v>
      </c>
      <c r="G12" s="474">
        <v>0</v>
      </c>
      <c r="H12" s="474">
        <v>0</v>
      </c>
      <c r="I12" s="474">
        <v>0</v>
      </c>
      <c r="J12" s="474">
        <v>0</v>
      </c>
      <c r="K12" s="474">
        <v>0</v>
      </c>
      <c r="L12" s="474">
        <v>0</v>
      </c>
      <c r="M12" s="474">
        <v>0</v>
      </c>
      <c r="N12" s="474">
        <v>0</v>
      </c>
    </row>
    <row r="13" spans="1:14" x14ac:dyDescent="0.35">
      <c r="A13" s="14" t="s">
        <v>14</v>
      </c>
      <c r="B13" s="474">
        <v>0</v>
      </c>
      <c r="C13" s="474">
        <v>0</v>
      </c>
      <c r="D13" s="474">
        <v>0</v>
      </c>
      <c r="E13" s="474">
        <v>0</v>
      </c>
      <c r="F13" s="474">
        <v>0</v>
      </c>
      <c r="G13" s="474">
        <v>0</v>
      </c>
      <c r="H13" s="474">
        <v>0</v>
      </c>
      <c r="I13" s="474">
        <v>0</v>
      </c>
      <c r="J13" s="474">
        <v>0</v>
      </c>
      <c r="K13" s="474">
        <v>0</v>
      </c>
      <c r="L13" s="474">
        <v>0</v>
      </c>
      <c r="M13" s="474">
        <v>0</v>
      </c>
      <c r="N13" s="474">
        <v>0</v>
      </c>
    </row>
    <row r="14" spans="1:14" ht="39" x14ac:dyDescent="0.35">
      <c r="A14" s="14" t="s">
        <v>15</v>
      </c>
      <c r="B14" s="474">
        <v>0</v>
      </c>
      <c r="C14" s="474">
        <v>0</v>
      </c>
      <c r="D14" s="474">
        <v>0</v>
      </c>
      <c r="E14" s="474">
        <v>0</v>
      </c>
      <c r="F14" s="474">
        <v>0</v>
      </c>
      <c r="G14" s="474">
        <v>0</v>
      </c>
      <c r="H14" s="474">
        <v>0</v>
      </c>
      <c r="I14" s="474">
        <v>0</v>
      </c>
      <c r="J14" s="474">
        <v>0</v>
      </c>
      <c r="K14" s="474">
        <v>0</v>
      </c>
      <c r="L14" s="474">
        <v>0</v>
      </c>
      <c r="M14" s="474">
        <v>0</v>
      </c>
      <c r="N14" s="474">
        <v>0</v>
      </c>
    </row>
    <row r="15" spans="1:14" x14ac:dyDescent="0.35">
      <c r="A15" s="18" t="s">
        <v>16</v>
      </c>
      <c r="B15" s="474">
        <v>0</v>
      </c>
      <c r="C15" s="474">
        <v>0</v>
      </c>
      <c r="D15" s="474">
        <v>0</v>
      </c>
      <c r="E15" s="474">
        <v>0</v>
      </c>
      <c r="F15" s="474">
        <v>0</v>
      </c>
      <c r="G15" s="474">
        <v>0</v>
      </c>
      <c r="H15" s="474">
        <v>0</v>
      </c>
      <c r="I15" s="474">
        <v>0</v>
      </c>
      <c r="J15" s="474">
        <v>0</v>
      </c>
      <c r="K15" s="474">
        <v>0</v>
      </c>
      <c r="L15" s="474">
        <v>0</v>
      </c>
      <c r="M15" s="474">
        <v>0</v>
      </c>
      <c r="N15" s="474">
        <v>0</v>
      </c>
    </row>
    <row r="16" spans="1:14" ht="39" x14ac:dyDescent="0.35">
      <c r="A16" s="14" t="s">
        <v>17</v>
      </c>
      <c r="B16" s="474">
        <v>0</v>
      </c>
      <c r="C16" s="474">
        <v>0</v>
      </c>
      <c r="D16" s="474">
        <v>0</v>
      </c>
      <c r="E16" s="474">
        <v>0</v>
      </c>
      <c r="F16" s="474">
        <v>0</v>
      </c>
      <c r="G16" s="474">
        <v>0</v>
      </c>
      <c r="H16" s="474">
        <v>0</v>
      </c>
      <c r="I16" s="474">
        <v>0</v>
      </c>
      <c r="J16" s="474">
        <v>0</v>
      </c>
      <c r="K16" s="474">
        <v>0</v>
      </c>
      <c r="L16" s="474">
        <v>0</v>
      </c>
      <c r="M16" s="474">
        <v>0</v>
      </c>
      <c r="N16" s="474">
        <v>0</v>
      </c>
    </row>
    <row r="17" spans="1:14" ht="65" x14ac:dyDescent="0.35">
      <c r="A17" s="14" t="s">
        <v>18</v>
      </c>
      <c r="B17" s="474">
        <v>0</v>
      </c>
      <c r="C17" s="474">
        <v>0</v>
      </c>
      <c r="D17" s="474">
        <v>0</v>
      </c>
      <c r="E17" s="474">
        <v>0</v>
      </c>
      <c r="F17" s="474">
        <v>0</v>
      </c>
      <c r="G17" s="474">
        <v>0</v>
      </c>
      <c r="H17" s="474">
        <v>0</v>
      </c>
      <c r="I17" s="474">
        <v>0</v>
      </c>
      <c r="J17" s="474">
        <v>0</v>
      </c>
      <c r="K17" s="474">
        <v>0</v>
      </c>
      <c r="L17" s="474">
        <v>0</v>
      </c>
      <c r="M17" s="474">
        <v>0</v>
      </c>
      <c r="N17" s="474">
        <v>0</v>
      </c>
    </row>
    <row r="18" spans="1:14" ht="26" x14ac:dyDescent="0.35">
      <c r="A18" s="14" t="s">
        <v>19</v>
      </c>
      <c r="B18" s="474">
        <v>0</v>
      </c>
      <c r="C18" s="474">
        <v>0</v>
      </c>
      <c r="D18" s="474">
        <v>0</v>
      </c>
      <c r="E18" s="474">
        <v>0</v>
      </c>
      <c r="F18" s="474">
        <v>0</v>
      </c>
      <c r="G18" s="474">
        <v>0</v>
      </c>
      <c r="H18" s="474">
        <v>0</v>
      </c>
      <c r="I18" s="474">
        <v>0</v>
      </c>
      <c r="J18" s="474">
        <v>0</v>
      </c>
      <c r="K18" s="474">
        <v>0</v>
      </c>
      <c r="L18" s="474">
        <v>0</v>
      </c>
      <c r="M18" s="474">
        <v>0</v>
      </c>
      <c r="N18" s="474">
        <v>0</v>
      </c>
    </row>
    <row r="19" spans="1:14" ht="26" x14ac:dyDescent="0.35">
      <c r="A19" s="14" t="s">
        <v>20</v>
      </c>
      <c r="B19" s="474">
        <v>0</v>
      </c>
      <c r="C19" s="474">
        <v>0</v>
      </c>
      <c r="D19" s="474">
        <v>0</v>
      </c>
      <c r="E19" s="474">
        <v>0</v>
      </c>
      <c r="F19" s="474">
        <v>0</v>
      </c>
      <c r="G19" s="474">
        <v>0</v>
      </c>
      <c r="H19" s="474">
        <v>0</v>
      </c>
      <c r="I19" s="474">
        <v>0</v>
      </c>
      <c r="J19" s="474">
        <v>0</v>
      </c>
      <c r="K19" s="474">
        <v>0</v>
      </c>
      <c r="L19" s="474">
        <v>0</v>
      </c>
      <c r="M19" s="474">
        <v>0</v>
      </c>
      <c r="N19" s="474">
        <v>0</v>
      </c>
    </row>
    <row r="20" spans="1:14" ht="26" x14ac:dyDescent="0.35">
      <c r="A20" s="14" t="s">
        <v>21</v>
      </c>
      <c r="B20" s="474">
        <v>0</v>
      </c>
      <c r="C20" s="474">
        <v>0</v>
      </c>
      <c r="D20" s="474">
        <v>0</v>
      </c>
      <c r="E20" s="474">
        <v>0</v>
      </c>
      <c r="F20" s="474">
        <v>0</v>
      </c>
      <c r="G20" s="474">
        <v>0</v>
      </c>
      <c r="H20" s="474">
        <v>0</v>
      </c>
      <c r="I20" s="474">
        <v>0</v>
      </c>
      <c r="J20" s="474">
        <v>0</v>
      </c>
      <c r="K20" s="474">
        <v>0</v>
      </c>
      <c r="L20" s="474">
        <v>0</v>
      </c>
      <c r="M20" s="474">
        <v>0</v>
      </c>
      <c r="N20" s="474">
        <v>0</v>
      </c>
    </row>
    <row r="21" spans="1:14" ht="26" x14ac:dyDescent="0.35">
      <c r="A21" s="14" t="s">
        <v>22</v>
      </c>
      <c r="B21" s="474">
        <v>0</v>
      </c>
      <c r="C21" s="474">
        <v>0</v>
      </c>
      <c r="D21" s="474">
        <v>0</v>
      </c>
      <c r="E21" s="474">
        <v>0</v>
      </c>
      <c r="F21" s="474">
        <v>0</v>
      </c>
      <c r="G21" s="474">
        <v>0</v>
      </c>
      <c r="H21" s="474">
        <v>0</v>
      </c>
      <c r="I21" s="474">
        <v>0</v>
      </c>
      <c r="J21" s="474">
        <v>0</v>
      </c>
      <c r="K21" s="474">
        <v>0</v>
      </c>
      <c r="L21" s="474">
        <v>0</v>
      </c>
      <c r="M21" s="474">
        <v>0</v>
      </c>
      <c r="N21" s="474">
        <v>0</v>
      </c>
    </row>
    <row r="22" spans="1:14" ht="26" x14ac:dyDescent="0.35">
      <c r="A22" s="14" t="s">
        <v>23</v>
      </c>
      <c r="B22" s="474">
        <v>0</v>
      </c>
      <c r="C22" s="474">
        <v>0</v>
      </c>
      <c r="D22" s="474">
        <v>0</v>
      </c>
      <c r="E22" s="474">
        <v>0</v>
      </c>
      <c r="F22" s="474">
        <v>0</v>
      </c>
      <c r="G22" s="474">
        <v>0</v>
      </c>
      <c r="H22" s="474">
        <v>0</v>
      </c>
      <c r="I22" s="474">
        <v>0</v>
      </c>
      <c r="J22" s="474">
        <v>0</v>
      </c>
      <c r="K22" s="474">
        <v>0</v>
      </c>
      <c r="L22" s="474">
        <v>0</v>
      </c>
      <c r="M22" s="474">
        <v>0</v>
      </c>
      <c r="N22" s="474">
        <v>0</v>
      </c>
    </row>
    <row r="23" spans="1:14" ht="26" x14ac:dyDescent="0.35">
      <c r="A23" s="14" t="s">
        <v>24</v>
      </c>
      <c r="B23" s="474">
        <v>0</v>
      </c>
      <c r="C23" s="474">
        <v>0</v>
      </c>
      <c r="D23" s="474">
        <v>0</v>
      </c>
      <c r="E23" s="474">
        <v>0</v>
      </c>
      <c r="F23" s="474">
        <v>0</v>
      </c>
      <c r="G23" s="474">
        <v>0</v>
      </c>
      <c r="H23" s="474">
        <v>0</v>
      </c>
      <c r="I23" s="474">
        <v>0</v>
      </c>
      <c r="J23" s="474">
        <v>0</v>
      </c>
      <c r="K23" s="474">
        <v>0</v>
      </c>
      <c r="L23" s="474">
        <v>0</v>
      </c>
      <c r="M23" s="474">
        <v>0</v>
      </c>
      <c r="N23" s="474">
        <v>0</v>
      </c>
    </row>
    <row r="24" spans="1:14" ht="39" x14ac:dyDescent="0.35">
      <c r="A24" s="14" t="s">
        <v>25</v>
      </c>
      <c r="B24" s="474">
        <v>0</v>
      </c>
      <c r="C24" s="474">
        <v>0</v>
      </c>
      <c r="D24" s="474">
        <v>0</v>
      </c>
      <c r="E24" s="474">
        <v>0</v>
      </c>
      <c r="F24" s="474">
        <v>0</v>
      </c>
      <c r="G24" s="474">
        <v>0</v>
      </c>
      <c r="H24" s="474">
        <v>0</v>
      </c>
      <c r="I24" s="474">
        <v>0</v>
      </c>
      <c r="J24" s="474">
        <v>0</v>
      </c>
      <c r="K24" s="474">
        <v>0</v>
      </c>
      <c r="L24" s="474">
        <v>0</v>
      </c>
      <c r="M24" s="474">
        <v>0</v>
      </c>
      <c r="N24" s="474">
        <v>0</v>
      </c>
    </row>
    <row r="25" spans="1:14" ht="39" x14ac:dyDescent="0.35">
      <c r="A25" s="14" t="s">
        <v>26</v>
      </c>
      <c r="B25" s="474">
        <v>0</v>
      </c>
      <c r="C25" s="474">
        <v>0</v>
      </c>
      <c r="D25" s="474">
        <v>0</v>
      </c>
      <c r="E25" s="474">
        <v>0</v>
      </c>
      <c r="F25" s="474">
        <v>0</v>
      </c>
      <c r="G25" s="474">
        <v>0</v>
      </c>
      <c r="H25" s="474">
        <v>0</v>
      </c>
      <c r="I25" s="474">
        <v>0</v>
      </c>
      <c r="J25" s="474">
        <v>0</v>
      </c>
      <c r="K25" s="474">
        <v>0</v>
      </c>
      <c r="L25" s="474">
        <v>0</v>
      </c>
      <c r="M25" s="474">
        <v>0</v>
      </c>
      <c r="N25" s="474">
        <v>0</v>
      </c>
    </row>
    <row r="26" spans="1:14" x14ac:dyDescent="0.35">
      <c r="A26" s="14" t="s">
        <v>27</v>
      </c>
      <c r="B26" s="19">
        <f>B9+B10+B11+B12+B13+B14+B15+B16+B17+B18+B19+B20+B21-B22-B23-B24-B25</f>
        <v>0</v>
      </c>
      <c r="C26" s="19">
        <f t="shared" ref="C26:N26" si="0">C9+C10+C11+C12+C13+C14+C15+C16+C17+C18+C19+C20+C21-C22-C23-C24-C25</f>
        <v>0</v>
      </c>
      <c r="D26" s="19">
        <f t="shared" si="0"/>
        <v>0</v>
      </c>
      <c r="E26" s="468">
        <f t="shared" si="0"/>
        <v>0</v>
      </c>
      <c r="F26" s="468">
        <f t="shared" si="0"/>
        <v>0</v>
      </c>
      <c r="G26" s="468">
        <f t="shared" si="0"/>
        <v>0</v>
      </c>
      <c r="H26" s="468">
        <f t="shared" si="0"/>
        <v>0</v>
      </c>
      <c r="I26" s="468">
        <f t="shared" si="0"/>
        <v>0</v>
      </c>
      <c r="J26" s="468">
        <f t="shared" si="0"/>
        <v>0</v>
      </c>
      <c r="K26" s="468">
        <f t="shared" si="0"/>
        <v>0</v>
      </c>
      <c r="L26" s="468">
        <f t="shared" si="0"/>
        <v>0</v>
      </c>
      <c r="M26" s="468">
        <f t="shared" si="0"/>
        <v>0</v>
      </c>
      <c r="N26" s="468">
        <f t="shared" si="0"/>
        <v>0</v>
      </c>
    </row>
    <row r="27" spans="1:14" x14ac:dyDescent="0.35">
      <c r="A27" s="14" t="s">
        <v>28</v>
      </c>
      <c r="B27" s="474">
        <v>0</v>
      </c>
      <c r="C27" s="474">
        <v>0</v>
      </c>
      <c r="D27" s="474">
        <v>0</v>
      </c>
      <c r="E27" s="474">
        <v>0</v>
      </c>
      <c r="F27" s="474">
        <v>0</v>
      </c>
      <c r="G27" s="474">
        <v>0</v>
      </c>
      <c r="H27" s="474">
        <v>0</v>
      </c>
      <c r="I27" s="474">
        <v>0</v>
      </c>
      <c r="J27" s="474">
        <v>0</v>
      </c>
      <c r="K27" s="474">
        <v>0</v>
      </c>
      <c r="L27" s="474">
        <v>0</v>
      </c>
      <c r="M27" s="474">
        <v>0</v>
      </c>
      <c r="N27" s="474">
        <v>0</v>
      </c>
    </row>
    <row r="28" spans="1:14" s="22" customFormat="1" x14ac:dyDescent="0.35">
      <c r="A28" s="20" t="s">
        <v>29</v>
      </c>
      <c r="B28" s="21">
        <f>SUM(B7+B26+B27)</f>
        <v>0</v>
      </c>
      <c r="C28" s="21">
        <f t="shared" ref="C28:N28" si="1">SUM(C7+C26+C27)</f>
        <v>0</v>
      </c>
      <c r="D28" s="21">
        <f t="shared" si="1"/>
        <v>0</v>
      </c>
      <c r="E28" s="469">
        <f t="shared" si="1"/>
        <v>0</v>
      </c>
      <c r="F28" s="469">
        <f t="shared" si="1"/>
        <v>0</v>
      </c>
      <c r="G28" s="469">
        <f t="shared" si="1"/>
        <v>0</v>
      </c>
      <c r="H28" s="469">
        <f t="shared" si="1"/>
        <v>0</v>
      </c>
      <c r="I28" s="469">
        <f t="shared" si="1"/>
        <v>0</v>
      </c>
      <c r="J28" s="469">
        <f t="shared" si="1"/>
        <v>0</v>
      </c>
      <c r="K28" s="469">
        <f t="shared" si="1"/>
        <v>0</v>
      </c>
      <c r="L28" s="469">
        <f t="shared" si="1"/>
        <v>0</v>
      </c>
      <c r="M28" s="469">
        <f t="shared" si="1"/>
        <v>0</v>
      </c>
      <c r="N28" s="469">
        <f t="shared" si="1"/>
        <v>0</v>
      </c>
    </row>
    <row r="29" spans="1:14" s="13" customFormat="1" x14ac:dyDescent="0.35">
      <c r="A29" s="23" t="s">
        <v>30</v>
      </c>
      <c r="B29" s="24"/>
      <c r="C29" s="24"/>
      <c r="D29" s="24"/>
      <c r="E29" s="470"/>
      <c r="F29" s="470"/>
      <c r="G29" s="470"/>
      <c r="H29" s="470"/>
      <c r="I29" s="470"/>
      <c r="J29" s="470"/>
      <c r="K29" s="470"/>
      <c r="L29" s="470"/>
      <c r="M29" s="470"/>
      <c r="N29" s="470"/>
    </row>
    <row r="30" spans="1:14" x14ac:dyDescent="0.35">
      <c r="A30" s="14" t="s">
        <v>31</v>
      </c>
      <c r="B30" s="17"/>
      <c r="C30" s="17"/>
      <c r="D30" s="17"/>
      <c r="E30" s="471"/>
      <c r="F30" s="471"/>
      <c r="G30" s="471"/>
      <c r="H30" s="471"/>
      <c r="I30" s="471"/>
      <c r="J30" s="471"/>
      <c r="K30" s="471"/>
      <c r="L30" s="471"/>
      <c r="M30" s="471"/>
      <c r="N30" s="471"/>
    </row>
    <row r="31" spans="1:14" ht="26" x14ac:dyDescent="0.35">
      <c r="A31" s="14" t="s">
        <v>32</v>
      </c>
      <c r="B31" s="474">
        <v>0</v>
      </c>
      <c r="C31" s="474">
        <v>0</v>
      </c>
      <c r="D31" s="474">
        <v>0</v>
      </c>
      <c r="E31" s="474">
        <v>0</v>
      </c>
      <c r="F31" s="474">
        <v>0</v>
      </c>
      <c r="G31" s="474">
        <v>0</v>
      </c>
      <c r="H31" s="474">
        <v>0</v>
      </c>
      <c r="I31" s="474">
        <v>0</v>
      </c>
      <c r="J31" s="474">
        <v>0</v>
      </c>
      <c r="K31" s="474">
        <v>0</v>
      </c>
      <c r="L31" s="474">
        <v>0</v>
      </c>
      <c r="M31" s="474">
        <v>0</v>
      </c>
      <c r="N31" s="474">
        <v>0</v>
      </c>
    </row>
    <row r="32" spans="1:14" x14ac:dyDescent="0.35">
      <c r="A32" s="14" t="s">
        <v>33</v>
      </c>
      <c r="B32" s="474">
        <v>0</v>
      </c>
      <c r="C32" s="474">
        <v>0</v>
      </c>
      <c r="D32" s="474">
        <v>0</v>
      </c>
      <c r="E32" s="474">
        <v>0</v>
      </c>
      <c r="F32" s="474">
        <v>0</v>
      </c>
      <c r="G32" s="474">
        <v>0</v>
      </c>
      <c r="H32" s="474">
        <v>0</v>
      </c>
      <c r="I32" s="474">
        <v>0</v>
      </c>
      <c r="J32" s="474">
        <v>0</v>
      </c>
      <c r="K32" s="474">
        <v>0</v>
      </c>
      <c r="L32" s="474">
        <v>0</v>
      </c>
      <c r="M32" s="474">
        <v>0</v>
      </c>
      <c r="N32" s="474">
        <v>0</v>
      </c>
    </row>
    <row r="33" spans="1:14" x14ac:dyDescent="0.35">
      <c r="A33" s="14" t="s">
        <v>34</v>
      </c>
      <c r="B33" s="474">
        <v>0</v>
      </c>
      <c r="C33" s="474">
        <v>0</v>
      </c>
      <c r="D33" s="474">
        <v>0</v>
      </c>
      <c r="E33" s="474">
        <v>0</v>
      </c>
      <c r="F33" s="474">
        <v>0</v>
      </c>
      <c r="G33" s="474">
        <v>0</v>
      </c>
      <c r="H33" s="474">
        <v>0</v>
      </c>
      <c r="I33" s="474">
        <v>0</v>
      </c>
      <c r="J33" s="474">
        <v>0</v>
      </c>
      <c r="K33" s="474">
        <v>0</v>
      </c>
      <c r="L33" s="474">
        <v>0</v>
      </c>
      <c r="M33" s="474">
        <v>0</v>
      </c>
      <c r="N33" s="474">
        <v>0</v>
      </c>
    </row>
    <row r="34" spans="1:14" ht="26" x14ac:dyDescent="0.35">
      <c r="A34" s="14" t="s">
        <v>35</v>
      </c>
      <c r="B34" s="474">
        <v>0</v>
      </c>
      <c r="C34" s="474">
        <v>0</v>
      </c>
      <c r="D34" s="474">
        <v>0</v>
      </c>
      <c r="E34" s="474">
        <v>0</v>
      </c>
      <c r="F34" s="474">
        <v>0</v>
      </c>
      <c r="G34" s="474">
        <v>0</v>
      </c>
      <c r="H34" s="474">
        <v>0</v>
      </c>
      <c r="I34" s="474">
        <v>0</v>
      </c>
      <c r="J34" s="474">
        <v>0</v>
      </c>
      <c r="K34" s="474">
        <v>0</v>
      </c>
      <c r="L34" s="474">
        <v>0</v>
      </c>
      <c r="M34" s="474">
        <v>0</v>
      </c>
      <c r="N34" s="474">
        <v>0</v>
      </c>
    </row>
    <row r="35" spans="1:14" s="13" customFormat="1" x14ac:dyDescent="0.35">
      <c r="A35" s="14" t="s">
        <v>36</v>
      </c>
      <c r="B35" s="25">
        <f>SUM(B31:B34)</f>
        <v>0</v>
      </c>
      <c r="C35" s="25">
        <f t="shared" ref="C35:N35" si="2">SUM(C31:C34)</f>
        <v>0</v>
      </c>
      <c r="D35" s="25">
        <f t="shared" si="2"/>
        <v>0</v>
      </c>
      <c r="E35" s="32">
        <f t="shared" si="2"/>
        <v>0</v>
      </c>
      <c r="F35" s="32">
        <f t="shared" si="2"/>
        <v>0</v>
      </c>
      <c r="G35" s="32">
        <f t="shared" si="2"/>
        <v>0</v>
      </c>
      <c r="H35" s="32">
        <f t="shared" si="2"/>
        <v>0</v>
      </c>
      <c r="I35" s="32">
        <f t="shared" si="2"/>
        <v>0</v>
      </c>
      <c r="J35" s="32">
        <f t="shared" si="2"/>
        <v>0</v>
      </c>
      <c r="K35" s="32">
        <f t="shared" si="2"/>
        <v>0</v>
      </c>
      <c r="L35" s="32">
        <f t="shared" si="2"/>
        <v>0</v>
      </c>
      <c r="M35" s="32">
        <f t="shared" si="2"/>
        <v>0</v>
      </c>
      <c r="N35" s="32">
        <f t="shared" si="2"/>
        <v>0</v>
      </c>
    </row>
    <row r="36" spans="1:14" x14ac:dyDescent="0.35">
      <c r="A36" s="14" t="s">
        <v>37</v>
      </c>
      <c r="B36" s="474">
        <v>0</v>
      </c>
      <c r="C36" s="474">
        <v>0</v>
      </c>
      <c r="D36" s="474">
        <v>0</v>
      </c>
      <c r="E36" s="474">
        <v>0</v>
      </c>
      <c r="F36" s="474">
        <v>0</v>
      </c>
      <c r="G36" s="474">
        <v>0</v>
      </c>
      <c r="H36" s="474">
        <v>0</v>
      </c>
      <c r="I36" s="474">
        <v>0</v>
      </c>
      <c r="J36" s="474">
        <v>0</v>
      </c>
      <c r="K36" s="474">
        <v>0</v>
      </c>
      <c r="L36" s="474">
        <v>0</v>
      </c>
      <c r="M36" s="474">
        <v>0</v>
      </c>
      <c r="N36" s="474">
        <v>0</v>
      </c>
    </row>
    <row r="37" spans="1:14" x14ac:dyDescent="0.35">
      <c r="A37" s="14" t="s">
        <v>38</v>
      </c>
      <c r="B37" s="474">
        <v>0</v>
      </c>
      <c r="C37" s="474">
        <v>0</v>
      </c>
      <c r="D37" s="474">
        <v>0</v>
      </c>
      <c r="E37" s="474">
        <v>0</v>
      </c>
      <c r="F37" s="474">
        <v>0</v>
      </c>
      <c r="G37" s="474">
        <v>0</v>
      </c>
      <c r="H37" s="474">
        <v>0</v>
      </c>
      <c r="I37" s="474">
        <v>0</v>
      </c>
      <c r="J37" s="474">
        <v>0</v>
      </c>
      <c r="K37" s="474">
        <v>0</v>
      </c>
      <c r="L37" s="474">
        <v>0</v>
      </c>
      <c r="M37" s="474">
        <v>0</v>
      </c>
      <c r="N37" s="474">
        <v>0</v>
      </c>
    </row>
    <row r="38" spans="1:14" x14ac:dyDescent="0.35">
      <c r="A38" s="14" t="s">
        <v>39</v>
      </c>
      <c r="B38" s="474">
        <v>0</v>
      </c>
      <c r="C38" s="474">
        <v>0</v>
      </c>
      <c r="D38" s="474">
        <v>0</v>
      </c>
      <c r="E38" s="474">
        <v>0</v>
      </c>
      <c r="F38" s="474">
        <v>0</v>
      </c>
      <c r="G38" s="474">
        <v>0</v>
      </c>
      <c r="H38" s="474">
        <v>0</v>
      </c>
      <c r="I38" s="474">
        <v>0</v>
      </c>
      <c r="J38" s="474">
        <v>0</v>
      </c>
      <c r="K38" s="474">
        <v>0</v>
      </c>
      <c r="L38" s="474">
        <v>0</v>
      </c>
      <c r="M38" s="474">
        <v>0</v>
      </c>
      <c r="N38" s="474">
        <v>0</v>
      </c>
    </row>
    <row r="39" spans="1:14" s="26" customFormat="1" x14ac:dyDescent="0.35">
      <c r="A39" s="20" t="s">
        <v>40</v>
      </c>
      <c r="B39" s="21">
        <f>SUM(B36:B38)+B35</f>
        <v>0</v>
      </c>
      <c r="C39" s="21">
        <f t="shared" ref="C39:N39" si="3">SUM(C36:C38)+C35</f>
        <v>0</v>
      </c>
      <c r="D39" s="21">
        <f>SUM(D36:D38)+D35</f>
        <v>0</v>
      </c>
      <c r="E39" s="469">
        <f t="shared" si="3"/>
        <v>0</v>
      </c>
      <c r="F39" s="469">
        <f t="shared" si="3"/>
        <v>0</v>
      </c>
      <c r="G39" s="469">
        <f t="shared" si="3"/>
        <v>0</v>
      </c>
      <c r="H39" s="469">
        <f t="shared" si="3"/>
        <v>0</v>
      </c>
      <c r="I39" s="469">
        <f t="shared" si="3"/>
        <v>0</v>
      </c>
      <c r="J39" s="469">
        <f t="shared" si="3"/>
        <v>0</v>
      </c>
      <c r="K39" s="469">
        <f t="shared" si="3"/>
        <v>0</v>
      </c>
      <c r="L39" s="469">
        <f t="shared" si="3"/>
        <v>0</v>
      </c>
      <c r="M39" s="469">
        <f t="shared" si="3"/>
        <v>0</v>
      </c>
      <c r="N39" s="469">
        <f t="shared" si="3"/>
        <v>0</v>
      </c>
    </row>
    <row r="40" spans="1:14" s="13" customFormat="1" x14ac:dyDescent="0.35">
      <c r="A40" s="23" t="s">
        <v>41</v>
      </c>
      <c r="B40" s="21">
        <f>B41+B42</f>
        <v>0</v>
      </c>
      <c r="C40" s="21">
        <f t="shared" ref="C40:N40" si="4">C41+C42</f>
        <v>0</v>
      </c>
      <c r="D40" s="21">
        <f t="shared" si="4"/>
        <v>0</v>
      </c>
      <c r="E40" s="469">
        <f t="shared" si="4"/>
        <v>0</v>
      </c>
      <c r="F40" s="469">
        <f t="shared" si="4"/>
        <v>0</v>
      </c>
      <c r="G40" s="469">
        <f t="shared" si="4"/>
        <v>0</v>
      </c>
      <c r="H40" s="469">
        <f t="shared" si="4"/>
        <v>0</v>
      </c>
      <c r="I40" s="469">
        <f t="shared" si="4"/>
        <v>0</v>
      </c>
      <c r="J40" s="469">
        <f t="shared" si="4"/>
        <v>0</v>
      </c>
      <c r="K40" s="469">
        <f t="shared" si="4"/>
        <v>0</v>
      </c>
      <c r="L40" s="469">
        <f t="shared" si="4"/>
        <v>0</v>
      </c>
      <c r="M40" s="469">
        <f t="shared" si="4"/>
        <v>0</v>
      </c>
      <c r="N40" s="469">
        <f t="shared" si="4"/>
        <v>0</v>
      </c>
    </row>
    <row r="41" spans="1:14" s="13" customFormat="1" ht="26" x14ac:dyDescent="0.35">
      <c r="A41" s="14" t="s">
        <v>42</v>
      </c>
      <c r="B41" s="474">
        <v>0</v>
      </c>
      <c r="C41" s="474">
        <v>0</v>
      </c>
      <c r="D41" s="474">
        <v>0</v>
      </c>
      <c r="E41" s="474">
        <v>0</v>
      </c>
      <c r="F41" s="474">
        <v>0</v>
      </c>
      <c r="G41" s="474">
        <v>0</v>
      </c>
      <c r="H41" s="474">
        <v>0</v>
      </c>
      <c r="I41" s="474">
        <v>0</v>
      </c>
      <c r="J41" s="474">
        <v>0</v>
      </c>
      <c r="K41" s="474">
        <v>0</v>
      </c>
      <c r="L41" s="474">
        <v>0</v>
      </c>
      <c r="M41" s="474">
        <v>0</v>
      </c>
      <c r="N41" s="474">
        <v>0</v>
      </c>
    </row>
    <row r="42" spans="1:14" s="13" customFormat="1" ht="26" x14ac:dyDescent="0.35">
      <c r="A42" s="14" t="s">
        <v>43</v>
      </c>
      <c r="B42" s="474">
        <v>0</v>
      </c>
      <c r="C42" s="474">
        <v>0</v>
      </c>
      <c r="D42" s="474">
        <v>0</v>
      </c>
      <c r="E42" s="474">
        <v>0</v>
      </c>
      <c r="F42" s="474">
        <v>0</v>
      </c>
      <c r="G42" s="474">
        <v>0</v>
      </c>
      <c r="H42" s="474">
        <v>0</v>
      </c>
      <c r="I42" s="474">
        <v>0</v>
      </c>
      <c r="J42" s="474">
        <v>0</v>
      </c>
      <c r="K42" s="474">
        <v>0</v>
      </c>
      <c r="L42" s="474">
        <v>0</v>
      </c>
      <c r="M42" s="474">
        <v>0</v>
      </c>
      <c r="N42" s="474">
        <v>0</v>
      </c>
    </row>
    <row r="43" spans="1:14" s="27" customFormat="1" ht="39" x14ac:dyDescent="0.35">
      <c r="A43" s="23" t="s">
        <v>44</v>
      </c>
      <c r="B43" s="24"/>
      <c r="C43" s="24"/>
      <c r="D43" s="24"/>
      <c r="E43" s="470"/>
      <c r="F43" s="470"/>
      <c r="G43" s="470"/>
      <c r="H43" s="470"/>
      <c r="I43" s="470"/>
      <c r="J43" s="470"/>
      <c r="K43" s="470"/>
      <c r="L43" s="470"/>
      <c r="M43" s="470"/>
      <c r="N43" s="470"/>
    </row>
    <row r="44" spans="1:14" s="28" customFormat="1" ht="65" x14ac:dyDescent="0.35">
      <c r="A44" s="14" t="s">
        <v>45</v>
      </c>
      <c r="B44" s="474">
        <v>0</v>
      </c>
      <c r="C44" s="474">
        <v>0</v>
      </c>
      <c r="D44" s="474">
        <v>0</v>
      </c>
      <c r="E44" s="474">
        <v>0</v>
      </c>
      <c r="F44" s="474">
        <v>0</v>
      </c>
      <c r="G44" s="474">
        <v>0</v>
      </c>
      <c r="H44" s="474">
        <v>0</v>
      </c>
      <c r="I44" s="474">
        <v>0</v>
      </c>
      <c r="J44" s="474">
        <v>0</v>
      </c>
      <c r="K44" s="474">
        <v>0</v>
      </c>
      <c r="L44" s="474">
        <v>0</v>
      </c>
      <c r="M44" s="474">
        <v>0</v>
      </c>
      <c r="N44" s="474">
        <v>0</v>
      </c>
    </row>
    <row r="45" spans="1:14" s="28" customFormat="1" ht="26" x14ac:dyDescent="0.35">
      <c r="A45" s="14" t="s">
        <v>46</v>
      </c>
      <c r="B45" s="474">
        <v>0</v>
      </c>
      <c r="C45" s="474">
        <v>0</v>
      </c>
      <c r="D45" s="474">
        <v>0</v>
      </c>
      <c r="E45" s="474">
        <v>0</v>
      </c>
      <c r="F45" s="474">
        <v>0</v>
      </c>
      <c r="G45" s="474">
        <v>0</v>
      </c>
      <c r="H45" s="474">
        <v>0</v>
      </c>
      <c r="I45" s="474">
        <v>0</v>
      </c>
      <c r="J45" s="474">
        <v>0</v>
      </c>
      <c r="K45" s="474">
        <v>0</v>
      </c>
      <c r="L45" s="474">
        <v>0</v>
      </c>
      <c r="M45" s="474">
        <v>0</v>
      </c>
      <c r="N45" s="474">
        <v>0</v>
      </c>
    </row>
    <row r="46" spans="1:14" s="28" customFormat="1" ht="26" x14ac:dyDescent="0.35">
      <c r="A46" s="14" t="s">
        <v>47</v>
      </c>
      <c r="B46" s="474">
        <v>0</v>
      </c>
      <c r="C46" s="474">
        <v>0</v>
      </c>
      <c r="D46" s="474">
        <v>0</v>
      </c>
      <c r="E46" s="474">
        <v>0</v>
      </c>
      <c r="F46" s="474">
        <v>0</v>
      </c>
      <c r="G46" s="474">
        <v>0</v>
      </c>
      <c r="H46" s="474">
        <v>0</v>
      </c>
      <c r="I46" s="474">
        <v>0</v>
      </c>
      <c r="J46" s="474">
        <v>0</v>
      </c>
      <c r="K46" s="474">
        <v>0</v>
      </c>
      <c r="L46" s="474">
        <v>0</v>
      </c>
      <c r="M46" s="474">
        <v>0</v>
      </c>
      <c r="N46" s="474">
        <v>0</v>
      </c>
    </row>
    <row r="47" spans="1:14" s="28" customFormat="1" x14ac:dyDescent="0.35">
      <c r="A47" s="14" t="s">
        <v>48</v>
      </c>
      <c r="B47" s="474">
        <v>0</v>
      </c>
      <c r="C47" s="474">
        <v>0</v>
      </c>
      <c r="D47" s="474">
        <v>0</v>
      </c>
      <c r="E47" s="474">
        <v>0</v>
      </c>
      <c r="F47" s="474">
        <v>0</v>
      </c>
      <c r="G47" s="474">
        <v>0</v>
      </c>
      <c r="H47" s="474">
        <v>0</v>
      </c>
      <c r="I47" s="474">
        <v>0</v>
      </c>
      <c r="J47" s="474">
        <v>0</v>
      </c>
      <c r="K47" s="474">
        <v>0</v>
      </c>
      <c r="L47" s="474">
        <v>0</v>
      </c>
      <c r="M47" s="474">
        <v>0</v>
      </c>
      <c r="N47" s="474">
        <v>0</v>
      </c>
    </row>
    <row r="48" spans="1:14" s="28" customFormat="1" x14ac:dyDescent="0.35">
      <c r="A48" s="14" t="s">
        <v>49</v>
      </c>
      <c r="B48" s="474">
        <v>0</v>
      </c>
      <c r="C48" s="474">
        <v>0</v>
      </c>
      <c r="D48" s="474">
        <v>0</v>
      </c>
      <c r="E48" s="474">
        <v>0</v>
      </c>
      <c r="F48" s="474">
        <v>0</v>
      </c>
      <c r="G48" s="474">
        <v>0</v>
      </c>
      <c r="H48" s="474">
        <v>0</v>
      </c>
      <c r="I48" s="474">
        <v>0</v>
      </c>
      <c r="J48" s="474">
        <v>0</v>
      </c>
      <c r="K48" s="474">
        <v>0</v>
      </c>
      <c r="L48" s="474">
        <v>0</v>
      </c>
      <c r="M48" s="474">
        <v>0</v>
      </c>
      <c r="N48" s="474">
        <v>0</v>
      </c>
    </row>
    <row r="49" spans="1:14" s="28" customFormat="1" ht="26" x14ac:dyDescent="0.35">
      <c r="A49" s="14" t="s">
        <v>50</v>
      </c>
      <c r="B49" s="474">
        <v>0</v>
      </c>
      <c r="C49" s="474">
        <v>0</v>
      </c>
      <c r="D49" s="474">
        <v>0</v>
      </c>
      <c r="E49" s="474">
        <v>0</v>
      </c>
      <c r="F49" s="474">
        <v>0</v>
      </c>
      <c r="G49" s="474">
        <v>0</v>
      </c>
      <c r="H49" s="474">
        <v>0</v>
      </c>
      <c r="I49" s="474">
        <v>0</v>
      </c>
      <c r="J49" s="474">
        <v>0</v>
      </c>
      <c r="K49" s="474">
        <v>0</v>
      </c>
      <c r="L49" s="474">
        <v>0</v>
      </c>
      <c r="M49" s="474">
        <v>0</v>
      </c>
      <c r="N49" s="474">
        <v>0</v>
      </c>
    </row>
    <row r="50" spans="1:14" s="28" customFormat="1" ht="52" x14ac:dyDescent="0.35">
      <c r="A50" s="14" t="s">
        <v>51</v>
      </c>
      <c r="B50" s="474">
        <v>0</v>
      </c>
      <c r="C50" s="474">
        <v>0</v>
      </c>
      <c r="D50" s="474">
        <v>0</v>
      </c>
      <c r="E50" s="474">
        <v>0</v>
      </c>
      <c r="F50" s="474">
        <v>0</v>
      </c>
      <c r="G50" s="474">
        <v>0</v>
      </c>
      <c r="H50" s="474">
        <v>0</v>
      </c>
      <c r="I50" s="474">
        <v>0</v>
      </c>
      <c r="J50" s="474">
        <v>0</v>
      </c>
      <c r="K50" s="474">
        <v>0</v>
      </c>
      <c r="L50" s="474">
        <v>0</v>
      </c>
      <c r="M50" s="474">
        <v>0</v>
      </c>
      <c r="N50" s="474">
        <v>0</v>
      </c>
    </row>
    <row r="51" spans="1:14" s="28" customFormat="1" ht="39" x14ac:dyDescent="0.35">
      <c r="A51" s="14" t="s">
        <v>52</v>
      </c>
      <c r="B51" s="474">
        <v>0</v>
      </c>
      <c r="C51" s="474">
        <v>0</v>
      </c>
      <c r="D51" s="474">
        <v>0</v>
      </c>
      <c r="E51" s="474">
        <v>0</v>
      </c>
      <c r="F51" s="474">
        <v>0</v>
      </c>
      <c r="G51" s="474">
        <v>0</v>
      </c>
      <c r="H51" s="474">
        <v>0</v>
      </c>
      <c r="I51" s="474">
        <v>0</v>
      </c>
      <c r="J51" s="474">
        <v>0</v>
      </c>
      <c r="K51" s="474">
        <v>0</v>
      </c>
      <c r="L51" s="474">
        <v>0</v>
      </c>
      <c r="M51" s="474">
        <v>0</v>
      </c>
      <c r="N51" s="474">
        <v>0</v>
      </c>
    </row>
    <row r="52" spans="1:14" s="28" customFormat="1" ht="39" x14ac:dyDescent="0.35">
      <c r="A52" s="23" t="s">
        <v>53</v>
      </c>
      <c r="B52" s="29">
        <f>SUM(B44:B51)</f>
        <v>0</v>
      </c>
      <c r="C52" s="29">
        <f t="shared" ref="C52:N52" si="5">SUM(C44:C51)</f>
        <v>0</v>
      </c>
      <c r="D52" s="29">
        <f t="shared" si="5"/>
        <v>0</v>
      </c>
      <c r="E52" s="469">
        <f t="shared" si="5"/>
        <v>0</v>
      </c>
      <c r="F52" s="469">
        <f t="shared" si="5"/>
        <v>0</v>
      </c>
      <c r="G52" s="469">
        <f t="shared" si="5"/>
        <v>0</v>
      </c>
      <c r="H52" s="469">
        <f t="shared" si="5"/>
        <v>0</v>
      </c>
      <c r="I52" s="469">
        <f t="shared" si="5"/>
        <v>0</v>
      </c>
      <c r="J52" s="469">
        <f t="shared" si="5"/>
        <v>0</v>
      </c>
      <c r="K52" s="469">
        <f t="shared" si="5"/>
        <v>0</v>
      </c>
      <c r="L52" s="469">
        <f t="shared" si="5"/>
        <v>0</v>
      </c>
      <c r="M52" s="469">
        <f t="shared" si="5"/>
        <v>0</v>
      </c>
      <c r="N52" s="469">
        <f t="shared" si="5"/>
        <v>0</v>
      </c>
    </row>
    <row r="53" spans="1:14" s="13" customFormat="1" ht="26" x14ac:dyDescent="0.35">
      <c r="A53" s="23" t="s">
        <v>54</v>
      </c>
      <c r="B53" s="29">
        <f>B39+B41-B52-B68-B71-B74</f>
        <v>0</v>
      </c>
      <c r="C53" s="29">
        <f t="shared" ref="C53:N53" si="6">C39+C41-C52-C68-C71-C74</f>
        <v>0</v>
      </c>
      <c r="D53" s="29">
        <f t="shared" si="6"/>
        <v>0</v>
      </c>
      <c r="E53" s="469">
        <f t="shared" si="6"/>
        <v>0</v>
      </c>
      <c r="F53" s="469">
        <f t="shared" si="6"/>
        <v>0</v>
      </c>
      <c r="G53" s="469">
        <f t="shared" si="6"/>
        <v>0</v>
      </c>
      <c r="H53" s="469">
        <f t="shared" si="6"/>
        <v>0</v>
      </c>
      <c r="I53" s="469">
        <f t="shared" si="6"/>
        <v>0</v>
      </c>
      <c r="J53" s="469">
        <f t="shared" si="6"/>
        <v>0</v>
      </c>
      <c r="K53" s="469">
        <f t="shared" si="6"/>
        <v>0</v>
      </c>
      <c r="L53" s="469">
        <f t="shared" si="6"/>
        <v>0</v>
      </c>
      <c r="M53" s="469">
        <f t="shared" si="6"/>
        <v>0</v>
      </c>
      <c r="N53" s="469">
        <f t="shared" si="6"/>
        <v>0</v>
      </c>
    </row>
    <row r="54" spans="1:14" s="13" customFormat="1" ht="26" x14ac:dyDescent="0.35">
      <c r="A54" s="23" t="s">
        <v>55</v>
      </c>
      <c r="B54" s="30">
        <f>B28+B53+B42</f>
        <v>0</v>
      </c>
      <c r="C54" s="30">
        <f>C28+C53+C42</f>
        <v>0</v>
      </c>
      <c r="D54" s="30">
        <f t="shared" ref="D54:N54" si="7">D28+D53+D42</f>
        <v>0</v>
      </c>
      <c r="E54" s="43">
        <f t="shared" si="7"/>
        <v>0</v>
      </c>
      <c r="F54" s="43">
        <f t="shared" si="7"/>
        <v>0</v>
      </c>
      <c r="G54" s="43">
        <f t="shared" si="7"/>
        <v>0</v>
      </c>
      <c r="H54" s="43">
        <f t="shared" si="7"/>
        <v>0</v>
      </c>
      <c r="I54" s="43">
        <f t="shared" si="7"/>
        <v>0</v>
      </c>
      <c r="J54" s="43">
        <f t="shared" si="7"/>
        <v>0</v>
      </c>
      <c r="K54" s="43">
        <f t="shared" si="7"/>
        <v>0</v>
      </c>
      <c r="L54" s="43">
        <f t="shared" si="7"/>
        <v>0</v>
      </c>
      <c r="M54" s="43">
        <f t="shared" si="7"/>
        <v>0</v>
      </c>
      <c r="N54" s="43">
        <f t="shared" si="7"/>
        <v>0</v>
      </c>
    </row>
    <row r="55" spans="1:14" ht="39" x14ac:dyDescent="0.35">
      <c r="A55" s="23" t="s">
        <v>56</v>
      </c>
      <c r="B55" s="24"/>
      <c r="C55" s="24"/>
      <c r="D55" s="24"/>
      <c r="E55" s="470"/>
      <c r="F55" s="470"/>
      <c r="G55" s="470"/>
      <c r="H55" s="470"/>
      <c r="I55" s="470"/>
      <c r="J55" s="470"/>
      <c r="K55" s="470"/>
      <c r="L55" s="470"/>
      <c r="M55" s="470"/>
      <c r="N55" s="470"/>
    </row>
    <row r="56" spans="1:14" s="28" customFormat="1" ht="26" x14ac:dyDescent="0.35">
      <c r="A56" s="14" t="s">
        <v>57</v>
      </c>
      <c r="B56" s="474">
        <v>0</v>
      </c>
      <c r="C56" s="474">
        <v>0</v>
      </c>
      <c r="D56" s="474">
        <v>0</v>
      </c>
      <c r="E56" s="474">
        <v>0</v>
      </c>
      <c r="F56" s="474">
        <v>0</v>
      </c>
      <c r="G56" s="474">
        <v>0</v>
      </c>
      <c r="H56" s="474">
        <v>0</v>
      </c>
      <c r="I56" s="474">
        <v>0</v>
      </c>
      <c r="J56" s="474">
        <v>0</v>
      </c>
      <c r="K56" s="474">
        <v>0</v>
      </c>
      <c r="L56" s="474">
        <v>0</v>
      </c>
      <c r="M56" s="474">
        <v>0</v>
      </c>
      <c r="N56" s="474">
        <v>0</v>
      </c>
    </row>
    <row r="57" spans="1:14" s="28" customFormat="1" ht="26" x14ac:dyDescent="0.35">
      <c r="A57" s="14" t="s">
        <v>58</v>
      </c>
      <c r="B57" s="474">
        <v>0</v>
      </c>
      <c r="C57" s="474">
        <v>0</v>
      </c>
      <c r="D57" s="474">
        <v>0</v>
      </c>
      <c r="E57" s="474">
        <v>0</v>
      </c>
      <c r="F57" s="474">
        <v>0</v>
      </c>
      <c r="G57" s="474">
        <v>0</v>
      </c>
      <c r="H57" s="474">
        <v>0</v>
      </c>
      <c r="I57" s="474">
        <v>0</v>
      </c>
      <c r="J57" s="474">
        <v>0</v>
      </c>
      <c r="K57" s="474">
        <v>0</v>
      </c>
      <c r="L57" s="474">
        <v>0</v>
      </c>
      <c r="M57" s="474">
        <v>0</v>
      </c>
      <c r="N57" s="474">
        <v>0</v>
      </c>
    </row>
    <row r="58" spans="1:14" s="28" customFormat="1" ht="26" x14ac:dyDescent="0.35">
      <c r="A58" s="14" t="s">
        <v>47</v>
      </c>
      <c r="B58" s="474">
        <v>0</v>
      </c>
      <c r="C58" s="474">
        <v>0</v>
      </c>
      <c r="D58" s="474">
        <v>0</v>
      </c>
      <c r="E58" s="474">
        <v>0</v>
      </c>
      <c r="F58" s="474">
        <v>0</v>
      </c>
      <c r="G58" s="474">
        <v>0</v>
      </c>
      <c r="H58" s="474">
        <v>0</v>
      </c>
      <c r="I58" s="474">
        <v>0</v>
      </c>
      <c r="J58" s="474">
        <v>0</v>
      </c>
      <c r="K58" s="474">
        <v>0</v>
      </c>
      <c r="L58" s="474">
        <v>0</v>
      </c>
      <c r="M58" s="474">
        <v>0</v>
      </c>
      <c r="N58" s="474">
        <v>0</v>
      </c>
    </row>
    <row r="59" spans="1:14" s="28" customFormat="1" x14ac:dyDescent="0.35">
      <c r="A59" s="14" t="s">
        <v>48</v>
      </c>
      <c r="B59" s="474">
        <v>0</v>
      </c>
      <c r="C59" s="474">
        <v>0</v>
      </c>
      <c r="D59" s="474">
        <v>0</v>
      </c>
      <c r="E59" s="474">
        <v>0</v>
      </c>
      <c r="F59" s="474">
        <v>0</v>
      </c>
      <c r="G59" s="474">
        <v>0</v>
      </c>
      <c r="H59" s="474">
        <v>0</v>
      </c>
      <c r="I59" s="474">
        <v>0</v>
      </c>
      <c r="J59" s="474">
        <v>0</v>
      </c>
      <c r="K59" s="474">
        <v>0</v>
      </c>
      <c r="L59" s="474">
        <v>0</v>
      </c>
      <c r="M59" s="474">
        <v>0</v>
      </c>
      <c r="N59" s="474">
        <v>0</v>
      </c>
    </row>
    <row r="60" spans="1:14" s="28" customFormat="1" x14ac:dyDescent="0.35">
      <c r="A60" s="14" t="s">
        <v>59</v>
      </c>
      <c r="B60" s="474">
        <v>0</v>
      </c>
      <c r="C60" s="474">
        <v>0</v>
      </c>
      <c r="D60" s="474">
        <v>0</v>
      </c>
      <c r="E60" s="474">
        <v>0</v>
      </c>
      <c r="F60" s="474">
        <v>0</v>
      </c>
      <c r="G60" s="474">
        <v>0</v>
      </c>
      <c r="H60" s="474">
        <v>0</v>
      </c>
      <c r="I60" s="474">
        <v>0</v>
      </c>
      <c r="J60" s="474">
        <v>0</v>
      </c>
      <c r="K60" s="474">
        <v>0</v>
      </c>
      <c r="L60" s="474">
        <v>0</v>
      </c>
      <c r="M60" s="474">
        <v>0</v>
      </c>
      <c r="N60" s="474">
        <v>0</v>
      </c>
    </row>
    <row r="61" spans="1:14" s="28" customFormat="1" ht="26" x14ac:dyDescent="0.35">
      <c r="A61" s="14" t="s">
        <v>60</v>
      </c>
      <c r="B61" s="474">
        <v>0</v>
      </c>
      <c r="C61" s="474">
        <v>0</v>
      </c>
      <c r="D61" s="474">
        <v>0</v>
      </c>
      <c r="E61" s="474">
        <v>0</v>
      </c>
      <c r="F61" s="474">
        <v>0</v>
      </c>
      <c r="G61" s="474">
        <v>0</v>
      </c>
      <c r="H61" s="474">
        <v>0</v>
      </c>
      <c r="I61" s="474">
        <v>0</v>
      </c>
      <c r="J61" s="474">
        <v>0</v>
      </c>
      <c r="K61" s="474">
        <v>0</v>
      </c>
      <c r="L61" s="474">
        <v>0</v>
      </c>
      <c r="M61" s="474">
        <v>0</v>
      </c>
      <c r="N61" s="474">
        <v>0</v>
      </c>
    </row>
    <row r="62" spans="1:14" s="28" customFormat="1" ht="52" x14ac:dyDescent="0.35">
      <c r="A62" s="14" t="s">
        <v>51</v>
      </c>
      <c r="B62" s="474">
        <v>0</v>
      </c>
      <c r="C62" s="474">
        <v>0</v>
      </c>
      <c r="D62" s="474">
        <v>0</v>
      </c>
      <c r="E62" s="474">
        <v>0</v>
      </c>
      <c r="F62" s="474">
        <v>0</v>
      </c>
      <c r="G62" s="474">
        <v>0</v>
      </c>
      <c r="H62" s="474">
        <v>0</v>
      </c>
      <c r="I62" s="474">
        <v>0</v>
      </c>
      <c r="J62" s="474">
        <v>0</v>
      </c>
      <c r="K62" s="474">
        <v>0</v>
      </c>
      <c r="L62" s="474">
        <v>0</v>
      </c>
      <c r="M62" s="474">
        <v>0</v>
      </c>
      <c r="N62" s="474">
        <v>0</v>
      </c>
    </row>
    <row r="63" spans="1:14" s="28" customFormat="1" ht="39" x14ac:dyDescent="0.35">
      <c r="A63" s="14" t="s">
        <v>61</v>
      </c>
      <c r="B63" s="474">
        <v>0</v>
      </c>
      <c r="C63" s="474">
        <v>0</v>
      </c>
      <c r="D63" s="474">
        <v>0</v>
      </c>
      <c r="E63" s="474">
        <v>0</v>
      </c>
      <c r="F63" s="474">
        <v>0</v>
      </c>
      <c r="G63" s="474">
        <v>0</v>
      </c>
      <c r="H63" s="474">
        <v>0</v>
      </c>
      <c r="I63" s="474">
        <v>0</v>
      </c>
      <c r="J63" s="474">
        <v>0</v>
      </c>
      <c r="K63" s="474">
        <v>0</v>
      </c>
      <c r="L63" s="474">
        <v>0</v>
      </c>
      <c r="M63" s="474">
        <v>0</v>
      </c>
      <c r="N63" s="474">
        <v>0</v>
      </c>
    </row>
    <row r="64" spans="1:14" s="27" customFormat="1" ht="39" x14ac:dyDescent="0.35">
      <c r="A64" s="23" t="s">
        <v>62</v>
      </c>
      <c r="B64" s="29">
        <f>SUM(B56:B63)</f>
        <v>0</v>
      </c>
      <c r="C64" s="29">
        <f t="shared" ref="C64:N64" si="8">SUM(C56:C63)</f>
        <v>0</v>
      </c>
      <c r="D64" s="29">
        <f t="shared" si="8"/>
        <v>0</v>
      </c>
      <c r="E64" s="469">
        <f t="shared" si="8"/>
        <v>0</v>
      </c>
      <c r="F64" s="469">
        <f t="shared" si="8"/>
        <v>0</v>
      </c>
      <c r="G64" s="469">
        <f t="shared" si="8"/>
        <v>0</v>
      </c>
      <c r="H64" s="469">
        <f t="shared" si="8"/>
        <v>0</v>
      </c>
      <c r="I64" s="469">
        <f t="shared" si="8"/>
        <v>0</v>
      </c>
      <c r="J64" s="469">
        <f t="shared" si="8"/>
        <v>0</v>
      </c>
      <c r="K64" s="469">
        <f t="shared" si="8"/>
        <v>0</v>
      </c>
      <c r="L64" s="469">
        <f t="shared" si="8"/>
        <v>0</v>
      </c>
      <c r="M64" s="469">
        <f t="shared" si="8"/>
        <v>0</v>
      </c>
      <c r="N64" s="469">
        <f t="shared" si="8"/>
        <v>0</v>
      </c>
    </row>
    <row r="65" spans="1:14" s="13" customFormat="1" x14ac:dyDescent="0.35">
      <c r="A65" s="23" t="s">
        <v>63</v>
      </c>
      <c r="B65" s="474">
        <v>0</v>
      </c>
      <c r="C65" s="474">
        <v>0</v>
      </c>
      <c r="D65" s="474">
        <v>0</v>
      </c>
      <c r="E65" s="474">
        <v>0</v>
      </c>
      <c r="F65" s="474">
        <v>0</v>
      </c>
      <c r="G65" s="474">
        <v>0</v>
      </c>
      <c r="H65" s="474">
        <v>0</v>
      </c>
      <c r="I65" s="474">
        <v>0</v>
      </c>
      <c r="J65" s="474">
        <v>0</v>
      </c>
      <c r="K65" s="474">
        <v>0</v>
      </c>
      <c r="L65" s="474">
        <v>0</v>
      </c>
      <c r="M65" s="474">
        <v>0</v>
      </c>
      <c r="N65" s="474">
        <v>0</v>
      </c>
    </row>
    <row r="66" spans="1:14" s="13" customFormat="1" x14ac:dyDescent="0.35">
      <c r="A66" s="23" t="s">
        <v>64</v>
      </c>
      <c r="B66" s="31">
        <f t="shared" ref="B66:N66" si="9">B67+B70+B73+B76</f>
        <v>0</v>
      </c>
      <c r="C66" s="31">
        <f t="shared" si="9"/>
        <v>0</v>
      </c>
      <c r="D66" s="31">
        <f t="shared" si="9"/>
        <v>0</v>
      </c>
      <c r="E66" s="32">
        <f t="shared" si="9"/>
        <v>0</v>
      </c>
      <c r="F66" s="32">
        <f t="shared" si="9"/>
        <v>0</v>
      </c>
      <c r="G66" s="32">
        <f t="shared" si="9"/>
        <v>0</v>
      </c>
      <c r="H66" s="32">
        <f t="shared" si="9"/>
        <v>0</v>
      </c>
      <c r="I66" s="32">
        <f t="shared" si="9"/>
        <v>0</v>
      </c>
      <c r="J66" s="32">
        <f t="shared" si="9"/>
        <v>0</v>
      </c>
      <c r="K66" s="32">
        <f t="shared" si="9"/>
        <v>0</v>
      </c>
      <c r="L66" s="32">
        <f t="shared" si="9"/>
        <v>0</v>
      </c>
      <c r="M66" s="32">
        <f t="shared" si="9"/>
        <v>0</v>
      </c>
      <c r="N66" s="32">
        <f t="shared" si="9"/>
        <v>0</v>
      </c>
    </row>
    <row r="67" spans="1:14" s="13" customFormat="1" x14ac:dyDescent="0.35">
      <c r="A67" s="14" t="s">
        <v>65</v>
      </c>
      <c r="B67" s="31">
        <f t="shared" ref="B67:N67" si="10">B68+B69</f>
        <v>0</v>
      </c>
      <c r="C67" s="31">
        <f t="shared" si="10"/>
        <v>0</v>
      </c>
      <c r="D67" s="31">
        <f t="shared" si="10"/>
        <v>0</v>
      </c>
      <c r="E67" s="32">
        <f t="shared" si="10"/>
        <v>0</v>
      </c>
      <c r="F67" s="32">
        <f t="shared" si="10"/>
        <v>0</v>
      </c>
      <c r="G67" s="32">
        <f t="shared" si="10"/>
        <v>0</v>
      </c>
      <c r="H67" s="32">
        <f t="shared" si="10"/>
        <v>0</v>
      </c>
      <c r="I67" s="32">
        <f t="shared" si="10"/>
        <v>0</v>
      </c>
      <c r="J67" s="32">
        <f t="shared" si="10"/>
        <v>0</v>
      </c>
      <c r="K67" s="32">
        <f t="shared" si="10"/>
        <v>0</v>
      </c>
      <c r="L67" s="32">
        <f t="shared" si="10"/>
        <v>0</v>
      </c>
      <c r="M67" s="32">
        <f t="shared" si="10"/>
        <v>0</v>
      </c>
      <c r="N67" s="32">
        <f t="shared" si="10"/>
        <v>0</v>
      </c>
    </row>
    <row r="68" spans="1:14" s="13" customFormat="1" ht="26" x14ac:dyDescent="0.35">
      <c r="A68" s="14" t="s">
        <v>66</v>
      </c>
      <c r="B68" s="474">
        <v>0</v>
      </c>
      <c r="C68" s="474">
        <v>0</v>
      </c>
      <c r="D68" s="474">
        <v>0</v>
      </c>
      <c r="E68" s="474">
        <v>0</v>
      </c>
      <c r="F68" s="474">
        <v>0</v>
      </c>
      <c r="G68" s="474">
        <v>0</v>
      </c>
      <c r="H68" s="474">
        <v>0</v>
      </c>
      <c r="I68" s="474">
        <v>0</v>
      </c>
      <c r="J68" s="474">
        <v>0</v>
      </c>
      <c r="K68" s="474">
        <v>0</v>
      </c>
      <c r="L68" s="474">
        <v>0</v>
      </c>
      <c r="M68" s="474">
        <v>0</v>
      </c>
      <c r="N68" s="474">
        <v>0</v>
      </c>
    </row>
    <row r="69" spans="1:14" s="13" customFormat="1" ht="26" x14ac:dyDescent="0.35">
      <c r="A69" s="14" t="s">
        <v>67</v>
      </c>
      <c r="B69" s="474">
        <v>0</v>
      </c>
      <c r="C69" s="474">
        <v>0</v>
      </c>
      <c r="D69" s="474">
        <v>0</v>
      </c>
      <c r="E69" s="474">
        <v>0</v>
      </c>
      <c r="F69" s="474">
        <v>0</v>
      </c>
      <c r="G69" s="474">
        <v>0</v>
      </c>
      <c r="H69" s="474">
        <v>0</v>
      </c>
      <c r="I69" s="474">
        <v>0</v>
      </c>
      <c r="J69" s="474">
        <v>0</v>
      </c>
      <c r="K69" s="474">
        <v>0</v>
      </c>
      <c r="L69" s="474">
        <v>0</v>
      </c>
      <c r="M69" s="474">
        <v>0</v>
      </c>
      <c r="N69" s="474">
        <v>0</v>
      </c>
    </row>
    <row r="70" spans="1:14" s="13" customFormat="1" x14ac:dyDescent="0.35">
      <c r="A70" s="14" t="s">
        <v>68</v>
      </c>
      <c r="B70" s="31">
        <f t="shared" ref="B70:N70" si="11">B71+B72</f>
        <v>0</v>
      </c>
      <c r="C70" s="31">
        <f t="shared" si="11"/>
        <v>0</v>
      </c>
      <c r="D70" s="31">
        <f t="shared" si="11"/>
        <v>0</v>
      </c>
      <c r="E70" s="32">
        <f t="shared" si="11"/>
        <v>0</v>
      </c>
      <c r="F70" s="32">
        <f t="shared" si="11"/>
        <v>0</v>
      </c>
      <c r="G70" s="32">
        <f t="shared" si="11"/>
        <v>0</v>
      </c>
      <c r="H70" s="32">
        <f t="shared" si="11"/>
        <v>0</v>
      </c>
      <c r="I70" s="32">
        <f t="shared" si="11"/>
        <v>0</v>
      </c>
      <c r="J70" s="32">
        <f t="shared" si="11"/>
        <v>0</v>
      </c>
      <c r="K70" s="32">
        <f t="shared" si="11"/>
        <v>0</v>
      </c>
      <c r="L70" s="32">
        <f t="shared" si="11"/>
        <v>0</v>
      </c>
      <c r="M70" s="32">
        <f t="shared" si="11"/>
        <v>0</v>
      </c>
      <c r="N70" s="32">
        <f t="shared" si="11"/>
        <v>0</v>
      </c>
    </row>
    <row r="71" spans="1:14" s="13" customFormat="1" ht="26" x14ac:dyDescent="0.35">
      <c r="A71" s="14" t="s">
        <v>69</v>
      </c>
      <c r="B71" s="474">
        <v>0</v>
      </c>
      <c r="C71" s="474">
        <v>0</v>
      </c>
      <c r="D71" s="474">
        <v>0</v>
      </c>
      <c r="E71" s="474">
        <v>0</v>
      </c>
      <c r="F71" s="474">
        <v>0</v>
      </c>
      <c r="G71" s="474">
        <v>0</v>
      </c>
      <c r="H71" s="474">
        <v>0</v>
      </c>
      <c r="I71" s="474">
        <v>0</v>
      </c>
      <c r="J71" s="474">
        <v>0</v>
      </c>
      <c r="K71" s="474">
        <v>0</v>
      </c>
      <c r="L71" s="474">
        <v>0</v>
      </c>
      <c r="M71" s="474">
        <v>0</v>
      </c>
      <c r="N71" s="474">
        <v>0</v>
      </c>
    </row>
    <row r="72" spans="1:14" s="13" customFormat="1" ht="26" x14ac:dyDescent="0.35">
      <c r="A72" s="14" t="s">
        <v>70</v>
      </c>
      <c r="B72" s="474">
        <v>0</v>
      </c>
      <c r="C72" s="474">
        <v>0</v>
      </c>
      <c r="D72" s="474">
        <v>0</v>
      </c>
      <c r="E72" s="474">
        <v>0</v>
      </c>
      <c r="F72" s="474">
        <v>0</v>
      </c>
      <c r="G72" s="474">
        <v>0</v>
      </c>
      <c r="H72" s="474">
        <v>0</v>
      </c>
      <c r="I72" s="474">
        <v>0</v>
      </c>
      <c r="J72" s="474">
        <v>0</v>
      </c>
      <c r="K72" s="474">
        <v>0</v>
      </c>
      <c r="L72" s="474">
        <v>0</v>
      </c>
      <c r="M72" s="474">
        <v>0</v>
      </c>
      <c r="N72" s="474">
        <v>0</v>
      </c>
    </row>
    <row r="73" spans="1:14" s="13" customFormat="1" ht="39" x14ac:dyDescent="0.35">
      <c r="A73" s="23" t="s">
        <v>71</v>
      </c>
      <c r="B73" s="31">
        <f t="shared" ref="B73:N73" si="12">B74+B75</f>
        <v>0</v>
      </c>
      <c r="C73" s="31">
        <f t="shared" si="12"/>
        <v>0</v>
      </c>
      <c r="D73" s="31">
        <f t="shared" si="12"/>
        <v>0</v>
      </c>
      <c r="E73" s="32">
        <f t="shared" si="12"/>
        <v>0</v>
      </c>
      <c r="F73" s="32">
        <f t="shared" si="12"/>
        <v>0</v>
      </c>
      <c r="G73" s="32">
        <f t="shared" si="12"/>
        <v>0</v>
      </c>
      <c r="H73" s="32">
        <f t="shared" si="12"/>
        <v>0</v>
      </c>
      <c r="I73" s="32">
        <f t="shared" si="12"/>
        <v>0</v>
      </c>
      <c r="J73" s="32">
        <f t="shared" si="12"/>
        <v>0</v>
      </c>
      <c r="K73" s="32">
        <f t="shared" si="12"/>
        <v>0</v>
      </c>
      <c r="L73" s="32">
        <f t="shared" si="12"/>
        <v>0</v>
      </c>
      <c r="M73" s="32">
        <f t="shared" si="12"/>
        <v>0</v>
      </c>
      <c r="N73" s="32">
        <f t="shared" si="12"/>
        <v>0</v>
      </c>
    </row>
    <row r="74" spans="1:14" s="13" customFormat="1" ht="26" x14ac:dyDescent="0.35">
      <c r="A74" s="14" t="s">
        <v>66</v>
      </c>
      <c r="B74" s="474">
        <v>0</v>
      </c>
      <c r="C74" s="474">
        <v>0</v>
      </c>
      <c r="D74" s="474">
        <v>0</v>
      </c>
      <c r="E74" s="474">
        <v>0</v>
      </c>
      <c r="F74" s="474">
        <v>0</v>
      </c>
      <c r="G74" s="474">
        <v>0</v>
      </c>
      <c r="H74" s="474">
        <v>0</v>
      </c>
      <c r="I74" s="474">
        <v>0</v>
      </c>
      <c r="J74" s="474">
        <v>0</v>
      </c>
      <c r="K74" s="474">
        <v>0</v>
      </c>
      <c r="L74" s="474">
        <v>0</v>
      </c>
      <c r="M74" s="474">
        <v>0</v>
      </c>
      <c r="N74" s="474">
        <v>0</v>
      </c>
    </row>
    <row r="75" spans="1:14" s="13" customFormat="1" ht="26" x14ac:dyDescent="0.35">
      <c r="A75" s="14" t="s">
        <v>67</v>
      </c>
      <c r="B75" s="474">
        <v>0</v>
      </c>
      <c r="C75" s="474">
        <v>0</v>
      </c>
      <c r="D75" s="474">
        <v>0</v>
      </c>
      <c r="E75" s="474">
        <v>0</v>
      </c>
      <c r="F75" s="474">
        <v>0</v>
      </c>
      <c r="G75" s="474">
        <v>0</v>
      </c>
      <c r="H75" s="474">
        <v>0</v>
      </c>
      <c r="I75" s="474">
        <v>0</v>
      </c>
      <c r="J75" s="474">
        <v>0</v>
      </c>
      <c r="K75" s="474">
        <v>0</v>
      </c>
      <c r="L75" s="474">
        <v>0</v>
      </c>
      <c r="M75" s="474">
        <v>0</v>
      </c>
      <c r="N75" s="474">
        <v>0</v>
      </c>
    </row>
    <row r="76" spans="1:14" s="13" customFormat="1" x14ac:dyDescent="0.35">
      <c r="A76" s="14" t="s">
        <v>72</v>
      </c>
      <c r="B76" s="474">
        <v>0</v>
      </c>
      <c r="C76" s="474">
        <v>0</v>
      </c>
      <c r="D76" s="474">
        <v>0</v>
      </c>
      <c r="E76" s="474">
        <v>0</v>
      </c>
      <c r="F76" s="474">
        <v>0</v>
      </c>
      <c r="G76" s="474">
        <v>0</v>
      </c>
      <c r="H76" s="474">
        <v>0</v>
      </c>
      <c r="I76" s="474">
        <v>0</v>
      </c>
      <c r="J76" s="474">
        <v>0</v>
      </c>
      <c r="K76" s="474">
        <v>0</v>
      </c>
      <c r="L76" s="474">
        <v>0</v>
      </c>
      <c r="M76" s="474">
        <v>0</v>
      </c>
      <c r="N76" s="474">
        <v>0</v>
      </c>
    </row>
    <row r="77" spans="1:14" s="13" customFormat="1" x14ac:dyDescent="0.35">
      <c r="A77" s="23" t="s">
        <v>73</v>
      </c>
      <c r="B77" s="24"/>
      <c r="C77" s="24"/>
      <c r="D77" s="24"/>
      <c r="E77" s="470"/>
      <c r="F77" s="470"/>
      <c r="G77" s="470"/>
      <c r="H77" s="470"/>
      <c r="I77" s="470"/>
      <c r="J77" s="470"/>
      <c r="K77" s="470"/>
      <c r="L77" s="470"/>
      <c r="M77" s="470"/>
      <c r="N77" s="470"/>
    </row>
    <row r="78" spans="1:14" x14ac:dyDescent="0.35">
      <c r="A78" s="14" t="s">
        <v>74</v>
      </c>
      <c r="B78" s="32">
        <f t="shared" ref="B78:N78" si="13">SUM(B79:B83)</f>
        <v>0</v>
      </c>
      <c r="C78" s="32">
        <f t="shared" si="13"/>
        <v>0</v>
      </c>
      <c r="D78" s="32">
        <f t="shared" si="13"/>
        <v>0</v>
      </c>
      <c r="E78" s="32">
        <f t="shared" si="13"/>
        <v>0</v>
      </c>
      <c r="F78" s="32">
        <f t="shared" si="13"/>
        <v>0</v>
      </c>
      <c r="G78" s="32">
        <f t="shared" si="13"/>
        <v>0</v>
      </c>
      <c r="H78" s="32">
        <f t="shared" si="13"/>
        <v>0</v>
      </c>
      <c r="I78" s="32">
        <f t="shared" si="13"/>
        <v>0</v>
      </c>
      <c r="J78" s="32">
        <f t="shared" si="13"/>
        <v>0</v>
      </c>
      <c r="K78" s="32">
        <f t="shared" si="13"/>
        <v>0</v>
      </c>
      <c r="L78" s="32">
        <f t="shared" si="13"/>
        <v>0</v>
      </c>
      <c r="M78" s="32">
        <f t="shared" si="13"/>
        <v>0</v>
      </c>
      <c r="N78" s="32">
        <f t="shared" si="13"/>
        <v>0</v>
      </c>
    </row>
    <row r="79" spans="1:14" x14ac:dyDescent="0.35">
      <c r="A79" s="14" t="s">
        <v>75</v>
      </c>
      <c r="B79" s="474">
        <v>0</v>
      </c>
      <c r="C79" s="474">
        <v>0</v>
      </c>
      <c r="D79" s="474">
        <v>0</v>
      </c>
      <c r="E79" s="474">
        <v>0</v>
      </c>
      <c r="F79" s="474">
        <v>0</v>
      </c>
      <c r="G79" s="474">
        <v>0</v>
      </c>
      <c r="H79" s="474">
        <v>0</v>
      </c>
      <c r="I79" s="474">
        <v>0</v>
      </c>
      <c r="J79" s="474">
        <v>0</v>
      </c>
      <c r="K79" s="474">
        <v>0</v>
      </c>
      <c r="L79" s="474">
        <v>0</v>
      </c>
      <c r="M79" s="474">
        <v>0</v>
      </c>
      <c r="N79" s="474">
        <v>0</v>
      </c>
    </row>
    <row r="80" spans="1:14" x14ac:dyDescent="0.35">
      <c r="A80" s="14" t="s">
        <v>76</v>
      </c>
      <c r="B80" s="474">
        <v>0</v>
      </c>
      <c r="C80" s="474">
        <v>0</v>
      </c>
      <c r="D80" s="474">
        <v>0</v>
      </c>
      <c r="E80" s="474">
        <v>0</v>
      </c>
      <c r="F80" s="474">
        <v>0</v>
      </c>
      <c r="G80" s="474">
        <v>0</v>
      </c>
      <c r="H80" s="474">
        <v>0</v>
      </c>
      <c r="I80" s="474">
        <v>0</v>
      </c>
      <c r="J80" s="474">
        <v>0</v>
      </c>
      <c r="K80" s="474">
        <v>0</v>
      </c>
      <c r="L80" s="474">
        <v>0</v>
      </c>
      <c r="M80" s="474">
        <v>0</v>
      </c>
      <c r="N80" s="474">
        <v>0</v>
      </c>
    </row>
    <row r="81" spans="1:14" x14ac:dyDescent="0.35">
      <c r="A81" s="14" t="s">
        <v>77</v>
      </c>
      <c r="B81" s="474">
        <v>0</v>
      </c>
      <c r="C81" s="474">
        <v>0</v>
      </c>
      <c r="D81" s="474">
        <v>0</v>
      </c>
      <c r="E81" s="474">
        <v>0</v>
      </c>
      <c r="F81" s="474">
        <v>0</v>
      </c>
      <c r="G81" s="474">
        <v>0</v>
      </c>
      <c r="H81" s="474">
        <v>0</v>
      </c>
      <c r="I81" s="474">
        <v>0</v>
      </c>
      <c r="J81" s="474">
        <v>0</v>
      </c>
      <c r="K81" s="474">
        <v>0</v>
      </c>
      <c r="L81" s="474">
        <v>0</v>
      </c>
      <c r="M81" s="474">
        <v>0</v>
      </c>
      <c r="N81" s="474">
        <v>0</v>
      </c>
    </row>
    <row r="82" spans="1:14" ht="39" x14ac:dyDescent="0.35">
      <c r="A82" s="14" t="s">
        <v>78</v>
      </c>
      <c r="B82" s="474">
        <v>0</v>
      </c>
      <c r="C82" s="474">
        <v>0</v>
      </c>
      <c r="D82" s="474">
        <v>0</v>
      </c>
      <c r="E82" s="474">
        <v>0</v>
      </c>
      <c r="F82" s="474">
        <v>0</v>
      </c>
      <c r="G82" s="474">
        <v>0</v>
      </c>
      <c r="H82" s="474">
        <v>0</v>
      </c>
      <c r="I82" s="474">
        <v>0</v>
      </c>
      <c r="J82" s="474">
        <v>0</v>
      </c>
      <c r="K82" s="474">
        <v>0</v>
      </c>
      <c r="L82" s="474">
        <v>0</v>
      </c>
      <c r="M82" s="474">
        <v>0</v>
      </c>
      <c r="N82" s="474">
        <v>0</v>
      </c>
    </row>
    <row r="83" spans="1:14" ht="26" x14ac:dyDescent="0.35">
      <c r="A83" s="14" t="s">
        <v>79</v>
      </c>
      <c r="B83" s="474">
        <v>0</v>
      </c>
      <c r="C83" s="474">
        <v>0</v>
      </c>
      <c r="D83" s="474">
        <v>0</v>
      </c>
      <c r="E83" s="474">
        <v>0</v>
      </c>
      <c r="F83" s="474">
        <v>0</v>
      </c>
      <c r="G83" s="474">
        <v>0</v>
      </c>
      <c r="H83" s="474">
        <v>0</v>
      </c>
      <c r="I83" s="474">
        <v>0</v>
      </c>
      <c r="J83" s="474">
        <v>0</v>
      </c>
      <c r="K83" s="474">
        <v>0</v>
      </c>
      <c r="L83" s="474">
        <v>0</v>
      </c>
      <c r="M83" s="474">
        <v>0</v>
      </c>
      <c r="N83" s="474">
        <v>0</v>
      </c>
    </row>
    <row r="84" spans="1:14" x14ac:dyDescent="0.35">
      <c r="A84" s="23" t="s">
        <v>80</v>
      </c>
      <c r="B84" s="474">
        <v>0</v>
      </c>
      <c r="C84" s="474">
        <v>0</v>
      </c>
      <c r="D84" s="474">
        <v>0</v>
      </c>
      <c r="E84" s="474">
        <v>0</v>
      </c>
      <c r="F84" s="474">
        <v>0</v>
      </c>
      <c r="G84" s="474">
        <v>0</v>
      </c>
      <c r="H84" s="474">
        <v>0</v>
      </c>
      <c r="I84" s="474">
        <v>0</v>
      </c>
      <c r="J84" s="474">
        <v>0</v>
      </c>
      <c r="K84" s="474">
        <v>0</v>
      </c>
      <c r="L84" s="474">
        <v>0</v>
      </c>
      <c r="M84" s="474">
        <v>0</v>
      </c>
      <c r="N84" s="474">
        <v>0</v>
      </c>
    </row>
    <row r="85" spans="1:14" x14ac:dyDescent="0.35">
      <c r="A85" s="23" t="s">
        <v>81</v>
      </c>
      <c r="B85" s="25">
        <f t="shared" ref="B85:N85" si="14">B86-B87</f>
        <v>0</v>
      </c>
      <c r="C85" s="25">
        <f t="shared" si="14"/>
        <v>0</v>
      </c>
      <c r="D85" s="25">
        <f t="shared" si="14"/>
        <v>0</v>
      </c>
      <c r="E85" s="32">
        <f t="shared" si="14"/>
        <v>0</v>
      </c>
      <c r="F85" s="32">
        <f t="shared" si="14"/>
        <v>0</v>
      </c>
      <c r="G85" s="32">
        <f t="shared" si="14"/>
        <v>0</v>
      </c>
      <c r="H85" s="32">
        <f t="shared" si="14"/>
        <v>0</v>
      </c>
      <c r="I85" s="32">
        <f t="shared" si="14"/>
        <v>0</v>
      </c>
      <c r="J85" s="32">
        <f t="shared" si="14"/>
        <v>0</v>
      </c>
      <c r="K85" s="32">
        <f t="shared" si="14"/>
        <v>0</v>
      </c>
      <c r="L85" s="32">
        <f t="shared" si="14"/>
        <v>0</v>
      </c>
      <c r="M85" s="32">
        <f t="shared" si="14"/>
        <v>0</v>
      </c>
      <c r="N85" s="32">
        <f t="shared" si="14"/>
        <v>0</v>
      </c>
    </row>
    <row r="86" spans="1:14" x14ac:dyDescent="0.35">
      <c r="A86" s="14" t="s">
        <v>82</v>
      </c>
      <c r="B86" s="474">
        <v>0</v>
      </c>
      <c r="C86" s="474">
        <v>0</v>
      </c>
      <c r="D86" s="474">
        <v>0</v>
      </c>
      <c r="E86" s="474">
        <v>0</v>
      </c>
      <c r="F86" s="474">
        <v>0</v>
      </c>
      <c r="G86" s="474">
        <v>0</v>
      </c>
      <c r="H86" s="474">
        <v>0</v>
      </c>
      <c r="I86" s="474">
        <v>0</v>
      </c>
      <c r="J86" s="474">
        <v>0</v>
      </c>
      <c r="K86" s="474">
        <v>0</v>
      </c>
      <c r="L86" s="474">
        <v>0</v>
      </c>
      <c r="M86" s="474">
        <v>0</v>
      </c>
      <c r="N86" s="474">
        <v>0</v>
      </c>
    </row>
    <row r="87" spans="1:14" x14ac:dyDescent="0.35">
      <c r="A87" s="14" t="s">
        <v>83</v>
      </c>
      <c r="B87" s="474">
        <v>0</v>
      </c>
      <c r="C87" s="474">
        <v>0</v>
      </c>
      <c r="D87" s="474">
        <v>0</v>
      </c>
      <c r="E87" s="474">
        <v>0</v>
      </c>
      <c r="F87" s="474">
        <v>0</v>
      </c>
      <c r="G87" s="474">
        <v>0</v>
      </c>
      <c r="H87" s="474">
        <v>0</v>
      </c>
      <c r="I87" s="474">
        <v>0</v>
      </c>
      <c r="J87" s="474">
        <v>0</v>
      </c>
      <c r="K87" s="474">
        <v>0</v>
      </c>
      <c r="L87" s="474">
        <v>0</v>
      </c>
      <c r="M87" s="474">
        <v>0</v>
      </c>
      <c r="N87" s="474">
        <v>0</v>
      </c>
    </row>
    <row r="88" spans="1:14" x14ac:dyDescent="0.35">
      <c r="A88" s="23" t="s">
        <v>84</v>
      </c>
      <c r="B88" s="474">
        <v>0</v>
      </c>
      <c r="C88" s="474">
        <v>0</v>
      </c>
      <c r="D88" s="474">
        <v>0</v>
      </c>
      <c r="E88" s="474">
        <v>0</v>
      </c>
      <c r="F88" s="474">
        <v>0</v>
      </c>
      <c r="G88" s="474">
        <v>0</v>
      </c>
      <c r="H88" s="474">
        <v>0</v>
      </c>
      <c r="I88" s="474">
        <v>0</v>
      </c>
      <c r="J88" s="474">
        <v>0</v>
      </c>
      <c r="K88" s="474">
        <v>0</v>
      </c>
      <c r="L88" s="474">
        <v>0</v>
      </c>
      <c r="M88" s="474">
        <v>0</v>
      </c>
      <c r="N88" s="474">
        <v>0</v>
      </c>
    </row>
    <row r="89" spans="1:14" x14ac:dyDescent="0.35">
      <c r="A89" s="14" t="s">
        <v>85</v>
      </c>
      <c r="B89" s="474">
        <v>0</v>
      </c>
      <c r="C89" s="474">
        <v>0</v>
      </c>
      <c r="D89" s="474">
        <v>0</v>
      </c>
      <c r="E89" s="474">
        <v>0</v>
      </c>
      <c r="F89" s="474">
        <v>0</v>
      </c>
      <c r="G89" s="474">
        <v>0</v>
      </c>
      <c r="H89" s="474">
        <v>0</v>
      </c>
      <c r="I89" s="474">
        <v>0</v>
      </c>
      <c r="J89" s="474">
        <v>0</v>
      </c>
      <c r="K89" s="474">
        <v>0</v>
      </c>
      <c r="L89" s="474">
        <v>0</v>
      </c>
      <c r="M89" s="474">
        <v>0</v>
      </c>
      <c r="N89" s="474">
        <v>0</v>
      </c>
    </row>
    <row r="90" spans="1:14" ht="39" x14ac:dyDescent="0.35">
      <c r="A90" s="14" t="s">
        <v>86</v>
      </c>
      <c r="B90" s="474">
        <v>0</v>
      </c>
      <c r="C90" s="474">
        <v>0</v>
      </c>
      <c r="D90" s="474">
        <v>0</v>
      </c>
      <c r="E90" s="474">
        <v>0</v>
      </c>
      <c r="F90" s="474">
        <v>0</v>
      </c>
      <c r="G90" s="474">
        <v>0</v>
      </c>
      <c r="H90" s="474">
        <v>0</v>
      </c>
      <c r="I90" s="474">
        <v>0</v>
      </c>
      <c r="J90" s="474">
        <v>0</v>
      </c>
      <c r="K90" s="474">
        <v>0</v>
      </c>
      <c r="L90" s="474">
        <v>0</v>
      </c>
      <c r="M90" s="474">
        <v>0</v>
      </c>
      <c r="N90" s="474">
        <v>0</v>
      </c>
    </row>
    <row r="91" spans="1:14" ht="39" x14ac:dyDescent="0.35">
      <c r="A91" s="14" t="s">
        <v>87</v>
      </c>
      <c r="B91" s="474">
        <v>0</v>
      </c>
      <c r="C91" s="474">
        <v>0</v>
      </c>
      <c r="D91" s="474">
        <v>0</v>
      </c>
      <c r="E91" s="474">
        <v>0</v>
      </c>
      <c r="F91" s="474">
        <v>0</v>
      </c>
      <c r="G91" s="474">
        <v>0</v>
      </c>
      <c r="H91" s="474">
        <v>0</v>
      </c>
      <c r="I91" s="474">
        <v>0</v>
      </c>
      <c r="J91" s="474">
        <v>0</v>
      </c>
      <c r="K91" s="474">
        <v>0</v>
      </c>
      <c r="L91" s="474">
        <v>0</v>
      </c>
      <c r="M91" s="474">
        <v>0</v>
      </c>
      <c r="N91" s="474">
        <v>0</v>
      </c>
    </row>
    <row r="92" spans="1:14" ht="26" x14ac:dyDescent="0.35">
      <c r="A92" s="23" t="s">
        <v>88</v>
      </c>
      <c r="B92" s="25">
        <f t="shared" ref="B92:N92" si="15">B93-B94</f>
        <v>0</v>
      </c>
      <c r="C92" s="25">
        <f t="shared" si="15"/>
        <v>0</v>
      </c>
      <c r="D92" s="25">
        <f t="shared" si="15"/>
        <v>0</v>
      </c>
      <c r="E92" s="32">
        <f t="shared" si="15"/>
        <v>0</v>
      </c>
      <c r="F92" s="32">
        <f t="shared" si="15"/>
        <v>0</v>
      </c>
      <c r="G92" s="32">
        <f t="shared" si="15"/>
        <v>0</v>
      </c>
      <c r="H92" s="32">
        <f t="shared" si="15"/>
        <v>0</v>
      </c>
      <c r="I92" s="32">
        <f t="shared" si="15"/>
        <v>0</v>
      </c>
      <c r="J92" s="32">
        <f t="shared" si="15"/>
        <v>0</v>
      </c>
      <c r="K92" s="32">
        <f t="shared" si="15"/>
        <v>0</v>
      </c>
      <c r="L92" s="32">
        <f t="shared" si="15"/>
        <v>0</v>
      </c>
      <c r="M92" s="32">
        <f t="shared" si="15"/>
        <v>0</v>
      </c>
      <c r="N92" s="32">
        <f t="shared" si="15"/>
        <v>0</v>
      </c>
    </row>
    <row r="93" spans="1:14" x14ac:dyDescent="0.35">
      <c r="A93" s="14" t="s">
        <v>82</v>
      </c>
      <c r="B93" s="474">
        <v>0</v>
      </c>
      <c r="C93" s="474">
        <v>0</v>
      </c>
      <c r="D93" s="474">
        <v>0</v>
      </c>
      <c r="E93" s="474">
        <v>0</v>
      </c>
      <c r="F93" s="474">
        <v>0</v>
      </c>
      <c r="G93" s="474">
        <v>0</v>
      </c>
      <c r="H93" s="474">
        <v>0</v>
      </c>
      <c r="I93" s="474">
        <v>0</v>
      </c>
      <c r="J93" s="474">
        <v>0</v>
      </c>
      <c r="K93" s="474">
        <v>0</v>
      </c>
      <c r="L93" s="474">
        <v>0</v>
      </c>
      <c r="M93" s="474">
        <v>0</v>
      </c>
      <c r="N93" s="474">
        <v>0</v>
      </c>
    </row>
    <row r="94" spans="1:14" x14ac:dyDescent="0.35">
      <c r="A94" s="14" t="s">
        <v>83</v>
      </c>
      <c r="B94" s="474">
        <v>0</v>
      </c>
      <c r="C94" s="474">
        <v>0</v>
      </c>
      <c r="D94" s="474">
        <v>0</v>
      </c>
      <c r="E94" s="474">
        <v>0</v>
      </c>
      <c r="F94" s="474">
        <v>0</v>
      </c>
      <c r="G94" s="474">
        <v>0</v>
      </c>
      <c r="H94" s="474">
        <v>0</v>
      </c>
      <c r="I94" s="474">
        <v>0</v>
      </c>
      <c r="J94" s="474">
        <v>0</v>
      </c>
      <c r="K94" s="474">
        <v>0</v>
      </c>
      <c r="L94" s="474">
        <v>0</v>
      </c>
      <c r="M94" s="474">
        <v>0</v>
      </c>
      <c r="N94" s="474">
        <v>0</v>
      </c>
    </row>
    <row r="95" spans="1:14" ht="26" x14ac:dyDescent="0.35">
      <c r="A95" s="23" t="s">
        <v>89</v>
      </c>
      <c r="B95" s="25">
        <f t="shared" ref="B95:N95" si="16">B96-B97</f>
        <v>0</v>
      </c>
      <c r="C95" s="25">
        <f t="shared" si="16"/>
        <v>0</v>
      </c>
      <c r="D95" s="25">
        <f t="shared" si="16"/>
        <v>0</v>
      </c>
      <c r="E95" s="32">
        <f t="shared" si="16"/>
        <v>0</v>
      </c>
      <c r="F95" s="32">
        <f t="shared" si="16"/>
        <v>0</v>
      </c>
      <c r="G95" s="32">
        <f t="shared" si="16"/>
        <v>0</v>
      </c>
      <c r="H95" s="32">
        <f t="shared" si="16"/>
        <v>0</v>
      </c>
      <c r="I95" s="32">
        <f t="shared" si="16"/>
        <v>0</v>
      </c>
      <c r="J95" s="32">
        <f t="shared" si="16"/>
        <v>0</v>
      </c>
      <c r="K95" s="32">
        <f t="shared" si="16"/>
        <v>0</v>
      </c>
      <c r="L95" s="32">
        <f t="shared" si="16"/>
        <v>0</v>
      </c>
      <c r="M95" s="32">
        <f t="shared" si="16"/>
        <v>0</v>
      </c>
      <c r="N95" s="32">
        <f t="shared" si="16"/>
        <v>0</v>
      </c>
    </row>
    <row r="96" spans="1:14" x14ac:dyDescent="0.35">
      <c r="A96" s="14" t="s">
        <v>82</v>
      </c>
      <c r="B96" s="474">
        <v>0</v>
      </c>
      <c r="C96" s="474">
        <v>0</v>
      </c>
      <c r="D96" s="474">
        <v>0</v>
      </c>
      <c r="E96" s="474">
        <v>0</v>
      </c>
      <c r="F96" s="474">
        <v>0</v>
      </c>
      <c r="G96" s="474">
        <v>0</v>
      </c>
      <c r="H96" s="474">
        <v>0</v>
      </c>
      <c r="I96" s="474">
        <v>0</v>
      </c>
      <c r="J96" s="474">
        <v>0</v>
      </c>
      <c r="K96" s="474">
        <v>0</v>
      </c>
      <c r="L96" s="474">
        <v>0</v>
      </c>
      <c r="M96" s="474">
        <v>0</v>
      </c>
      <c r="N96" s="474">
        <v>0</v>
      </c>
    </row>
    <row r="97" spans="1:14" x14ac:dyDescent="0.35">
      <c r="A97" s="14" t="s">
        <v>83</v>
      </c>
      <c r="B97" s="474">
        <v>0</v>
      </c>
      <c r="C97" s="474">
        <v>0</v>
      </c>
      <c r="D97" s="474">
        <v>0</v>
      </c>
      <c r="E97" s="474">
        <v>0</v>
      </c>
      <c r="F97" s="474">
        <v>0</v>
      </c>
      <c r="G97" s="474">
        <v>0</v>
      </c>
      <c r="H97" s="474">
        <v>0</v>
      </c>
      <c r="I97" s="474">
        <v>0</v>
      </c>
      <c r="J97" s="474">
        <v>0</v>
      </c>
      <c r="K97" s="474">
        <v>0</v>
      </c>
      <c r="L97" s="474">
        <v>0</v>
      </c>
      <c r="M97" s="474">
        <v>0</v>
      </c>
      <c r="N97" s="474">
        <v>0</v>
      </c>
    </row>
    <row r="98" spans="1:14" x14ac:dyDescent="0.35">
      <c r="A98" s="14" t="s">
        <v>90</v>
      </c>
      <c r="B98" s="474">
        <v>0</v>
      </c>
      <c r="C98" s="474">
        <v>0</v>
      </c>
      <c r="D98" s="474">
        <v>0</v>
      </c>
      <c r="E98" s="474">
        <v>0</v>
      </c>
      <c r="F98" s="474">
        <v>0</v>
      </c>
      <c r="G98" s="474">
        <v>0</v>
      </c>
      <c r="H98" s="474">
        <v>0</v>
      </c>
      <c r="I98" s="474">
        <v>0</v>
      </c>
      <c r="J98" s="474">
        <v>0</v>
      </c>
      <c r="K98" s="474">
        <v>0</v>
      </c>
      <c r="L98" s="474">
        <v>0</v>
      </c>
      <c r="M98" s="474">
        <v>0</v>
      </c>
      <c r="N98" s="474">
        <v>0</v>
      </c>
    </row>
    <row r="99" spans="1:14" x14ac:dyDescent="0.35">
      <c r="A99" s="23" t="s">
        <v>91</v>
      </c>
      <c r="B99" s="29">
        <f>B78+B84+B85+B88-B89+B90-B91+B93-B94+B96-B97-B98</f>
        <v>0</v>
      </c>
      <c r="C99" s="29">
        <f t="shared" ref="C99:N99" si="17">C78+C84+C85+C88-C89+C90-C91+C93-C94+C96-C97-C98</f>
        <v>0</v>
      </c>
      <c r="D99" s="29">
        <f t="shared" si="17"/>
        <v>0</v>
      </c>
      <c r="E99" s="469">
        <f t="shared" si="17"/>
        <v>0</v>
      </c>
      <c r="F99" s="469">
        <f t="shared" si="17"/>
        <v>0</v>
      </c>
      <c r="G99" s="469">
        <f t="shared" si="17"/>
        <v>0</v>
      </c>
      <c r="H99" s="469">
        <f t="shared" si="17"/>
        <v>0</v>
      </c>
      <c r="I99" s="469">
        <f t="shared" si="17"/>
        <v>0</v>
      </c>
      <c r="J99" s="469">
        <f t="shared" si="17"/>
        <v>0</v>
      </c>
      <c r="K99" s="469">
        <f t="shared" si="17"/>
        <v>0</v>
      </c>
      <c r="L99" s="469">
        <f t="shared" si="17"/>
        <v>0</v>
      </c>
      <c r="M99" s="469">
        <f t="shared" si="17"/>
        <v>0</v>
      </c>
      <c r="N99" s="469">
        <f t="shared" si="17"/>
        <v>0</v>
      </c>
    </row>
    <row r="100" spans="1:14" x14ac:dyDescent="0.35">
      <c r="A100" s="23" t="s">
        <v>92</v>
      </c>
      <c r="B100" s="475">
        <v>0</v>
      </c>
      <c r="C100" s="475">
        <v>0</v>
      </c>
      <c r="D100" s="475">
        <v>0</v>
      </c>
      <c r="E100" s="475">
        <v>0</v>
      </c>
      <c r="F100" s="475">
        <v>0</v>
      </c>
      <c r="G100" s="475">
        <v>0</v>
      </c>
      <c r="H100" s="475">
        <v>0</v>
      </c>
      <c r="I100" s="475">
        <v>0</v>
      </c>
      <c r="J100" s="475">
        <v>0</v>
      </c>
      <c r="K100" s="475">
        <v>0</v>
      </c>
      <c r="L100" s="475">
        <v>0</v>
      </c>
      <c r="M100" s="475">
        <v>0</v>
      </c>
      <c r="N100" s="475">
        <v>0</v>
      </c>
    </row>
    <row r="101" spans="1:14" x14ac:dyDescent="0.35">
      <c r="A101" s="23" t="s">
        <v>93</v>
      </c>
      <c r="B101" s="475">
        <v>0</v>
      </c>
      <c r="C101" s="475">
        <v>0</v>
      </c>
      <c r="D101" s="475">
        <v>0</v>
      </c>
      <c r="E101" s="475">
        <v>0</v>
      </c>
      <c r="F101" s="475">
        <v>0</v>
      </c>
      <c r="G101" s="475">
        <v>0</v>
      </c>
      <c r="H101" s="475">
        <v>0</v>
      </c>
      <c r="I101" s="475">
        <v>0</v>
      </c>
      <c r="J101" s="475">
        <v>0</v>
      </c>
      <c r="K101" s="475">
        <v>0</v>
      </c>
      <c r="L101" s="475">
        <v>0</v>
      </c>
      <c r="M101" s="475">
        <v>0</v>
      </c>
      <c r="N101" s="475">
        <v>0</v>
      </c>
    </row>
    <row r="102" spans="1:14" x14ac:dyDescent="0.35">
      <c r="A102" s="23" t="s">
        <v>94</v>
      </c>
      <c r="B102" s="29">
        <f>B28+B39+B40-B52-B64-B65-B66</f>
        <v>0</v>
      </c>
      <c r="C102" s="29">
        <f t="shared" ref="C102:N102" si="18">C28+C39+C40-C52-C64-C65-C66</f>
        <v>0</v>
      </c>
      <c r="D102" s="29">
        <f t="shared" si="18"/>
        <v>0</v>
      </c>
      <c r="E102" s="469">
        <f t="shared" si="18"/>
        <v>0</v>
      </c>
      <c r="F102" s="469">
        <f t="shared" si="18"/>
        <v>0</v>
      </c>
      <c r="G102" s="469">
        <f t="shared" si="18"/>
        <v>0</v>
      </c>
      <c r="H102" s="469">
        <f t="shared" si="18"/>
        <v>0</v>
      </c>
      <c r="I102" s="469">
        <f t="shared" si="18"/>
        <v>0</v>
      </c>
      <c r="J102" s="469">
        <f t="shared" si="18"/>
        <v>0</v>
      </c>
      <c r="K102" s="469">
        <f t="shared" si="18"/>
        <v>0</v>
      </c>
      <c r="L102" s="469">
        <f t="shared" si="18"/>
        <v>0</v>
      </c>
      <c r="M102" s="469">
        <f t="shared" si="18"/>
        <v>0</v>
      </c>
      <c r="N102" s="469">
        <f t="shared" si="18"/>
        <v>0</v>
      </c>
    </row>
    <row r="103" spans="1:14" s="13" customFormat="1" x14ac:dyDescent="0.35">
      <c r="A103" s="23" t="s">
        <v>95</v>
      </c>
      <c r="B103" s="29">
        <f t="shared" ref="B103:N103" si="19">B28+B39+B40</f>
        <v>0</v>
      </c>
      <c r="C103" s="29">
        <f t="shared" si="19"/>
        <v>0</v>
      </c>
      <c r="D103" s="29">
        <f t="shared" si="19"/>
        <v>0</v>
      </c>
      <c r="E103" s="469">
        <f t="shared" si="19"/>
        <v>0</v>
      </c>
      <c r="F103" s="469">
        <f t="shared" si="19"/>
        <v>0</v>
      </c>
      <c r="G103" s="469">
        <f t="shared" si="19"/>
        <v>0</v>
      </c>
      <c r="H103" s="469">
        <f t="shared" si="19"/>
        <v>0</v>
      </c>
      <c r="I103" s="469">
        <f t="shared" si="19"/>
        <v>0</v>
      </c>
      <c r="J103" s="469">
        <f t="shared" si="19"/>
        <v>0</v>
      </c>
      <c r="K103" s="469">
        <f t="shared" si="19"/>
        <v>0</v>
      </c>
      <c r="L103" s="469">
        <f t="shared" si="19"/>
        <v>0</v>
      </c>
      <c r="M103" s="469">
        <f t="shared" si="19"/>
        <v>0</v>
      </c>
      <c r="N103" s="469">
        <f t="shared" si="19"/>
        <v>0</v>
      </c>
    </row>
    <row r="104" spans="1:14" s="13" customFormat="1" x14ac:dyDescent="0.35">
      <c r="A104" s="23" t="s">
        <v>96</v>
      </c>
      <c r="B104" s="29">
        <f>B52+B64+B65+B66+B99</f>
        <v>0</v>
      </c>
      <c r="C104" s="29">
        <f t="shared" ref="C104:N104" si="20">C52+C64+C65+C66+C99</f>
        <v>0</v>
      </c>
      <c r="D104" s="29">
        <f t="shared" si="20"/>
        <v>0</v>
      </c>
      <c r="E104" s="469">
        <f t="shared" si="20"/>
        <v>0</v>
      </c>
      <c r="F104" s="469">
        <f t="shared" si="20"/>
        <v>0</v>
      </c>
      <c r="G104" s="469">
        <f t="shared" si="20"/>
        <v>0</v>
      </c>
      <c r="H104" s="469">
        <f t="shared" si="20"/>
        <v>0</v>
      </c>
      <c r="I104" s="469">
        <f t="shared" si="20"/>
        <v>0</v>
      </c>
      <c r="J104" s="469">
        <f t="shared" si="20"/>
        <v>0</v>
      </c>
      <c r="K104" s="469">
        <f t="shared" si="20"/>
        <v>0</v>
      </c>
      <c r="L104" s="469">
        <f t="shared" si="20"/>
        <v>0</v>
      </c>
      <c r="M104" s="469">
        <f t="shared" si="20"/>
        <v>0</v>
      </c>
      <c r="N104" s="469">
        <f t="shared" si="20"/>
        <v>0</v>
      </c>
    </row>
    <row r="105" spans="1:14" s="13" customFormat="1" x14ac:dyDescent="0.35">
      <c r="A105" s="33"/>
      <c r="B105" s="34"/>
      <c r="C105" s="34"/>
      <c r="D105" s="34"/>
      <c r="E105" s="472"/>
      <c r="F105" s="472"/>
      <c r="G105" s="472"/>
      <c r="H105" s="472"/>
      <c r="I105" s="472"/>
      <c r="J105" s="472"/>
      <c r="K105" s="472"/>
      <c r="L105" s="472"/>
      <c r="M105" s="472"/>
      <c r="N105" s="472"/>
    </row>
    <row r="106" spans="1:14" s="13" customFormat="1" x14ac:dyDescent="0.35">
      <c r="A106" s="37" t="s">
        <v>97</v>
      </c>
      <c r="B106" s="38">
        <v>0</v>
      </c>
      <c r="C106" s="38">
        <v>0</v>
      </c>
      <c r="D106" s="38">
        <v>0</v>
      </c>
      <c r="E106" s="38">
        <v>0</v>
      </c>
      <c r="F106" s="38">
        <v>0</v>
      </c>
      <c r="G106" s="38">
        <v>0</v>
      </c>
      <c r="H106" s="38">
        <v>0</v>
      </c>
      <c r="I106" s="38">
        <v>0</v>
      </c>
      <c r="J106" s="38">
        <v>0</v>
      </c>
      <c r="K106" s="38">
        <v>0</v>
      </c>
      <c r="L106" s="38">
        <v>0</v>
      </c>
      <c r="M106" s="38">
        <v>0</v>
      </c>
      <c r="N106" s="38">
        <v>0</v>
      </c>
    </row>
    <row r="107" spans="1:14" s="13" customFormat="1" x14ac:dyDescent="0.35">
      <c r="A107" s="33"/>
      <c r="B107" s="34"/>
      <c r="C107" s="34"/>
      <c r="D107" s="34"/>
      <c r="E107" s="472"/>
      <c r="F107" s="472"/>
      <c r="G107" s="472"/>
      <c r="H107" s="472"/>
      <c r="I107" s="472"/>
      <c r="J107" s="472"/>
      <c r="K107" s="472"/>
      <c r="L107" s="472"/>
      <c r="M107" s="472"/>
      <c r="N107" s="472"/>
    </row>
    <row r="108" spans="1:14" s="13" customFormat="1" x14ac:dyDescent="0.35">
      <c r="A108" s="33"/>
      <c r="B108" s="34"/>
      <c r="C108" s="34"/>
      <c r="D108" s="34"/>
      <c r="E108" s="472"/>
      <c r="F108" s="472"/>
      <c r="G108" s="472"/>
      <c r="H108" s="472"/>
      <c r="I108" s="472"/>
      <c r="J108" s="472"/>
      <c r="K108" s="472"/>
      <c r="L108" s="472"/>
      <c r="M108" s="472"/>
      <c r="N108" s="472"/>
    </row>
    <row r="109" spans="1:14" s="13" customFormat="1" x14ac:dyDescent="0.35">
      <c r="A109" s="33"/>
      <c r="B109" s="34"/>
      <c r="C109" s="34"/>
      <c r="D109" s="34"/>
      <c r="E109" s="472"/>
      <c r="F109" s="472"/>
      <c r="G109" s="472"/>
      <c r="H109" s="472"/>
      <c r="I109" s="472"/>
      <c r="J109" s="472"/>
      <c r="K109" s="472"/>
      <c r="L109" s="472"/>
      <c r="M109" s="472"/>
      <c r="N109" s="472"/>
    </row>
    <row r="110" spans="1:14" s="13" customFormat="1" x14ac:dyDescent="0.35">
      <c r="A110" s="33"/>
      <c r="B110" s="34"/>
      <c r="C110" s="34"/>
      <c r="D110" s="34"/>
      <c r="E110" s="472"/>
      <c r="F110" s="472"/>
      <c r="G110" s="472"/>
      <c r="H110" s="472"/>
      <c r="I110" s="472"/>
      <c r="J110" s="472"/>
      <c r="K110" s="472"/>
      <c r="L110" s="472"/>
      <c r="M110" s="472"/>
      <c r="N110" s="472"/>
    </row>
    <row r="111" spans="1:14" s="13" customFormat="1" x14ac:dyDescent="0.35">
      <c r="A111" s="33"/>
      <c r="B111" s="34"/>
      <c r="C111" s="34"/>
      <c r="D111" s="34"/>
      <c r="E111" s="472"/>
      <c r="F111" s="472"/>
      <c r="G111" s="472"/>
      <c r="H111" s="472"/>
      <c r="I111" s="472"/>
      <c r="J111" s="472"/>
      <c r="K111" s="472"/>
      <c r="L111" s="472"/>
      <c r="M111" s="472"/>
      <c r="N111" s="472"/>
    </row>
    <row r="112" spans="1:14" s="13" customFormat="1" x14ac:dyDescent="0.35">
      <c r="A112" s="33"/>
      <c r="B112" s="34"/>
      <c r="C112" s="34"/>
      <c r="D112" s="34"/>
      <c r="E112" s="472"/>
      <c r="F112" s="472"/>
      <c r="G112" s="472"/>
      <c r="H112" s="472"/>
      <c r="I112" s="472"/>
      <c r="J112" s="472"/>
      <c r="K112" s="472"/>
      <c r="L112" s="472"/>
      <c r="M112" s="472"/>
      <c r="N112" s="472"/>
    </row>
    <row r="113" spans="1:14" s="13" customFormat="1" x14ac:dyDescent="0.35">
      <c r="A113" s="33"/>
      <c r="B113" s="34"/>
      <c r="C113" s="34"/>
      <c r="D113" s="34"/>
      <c r="E113" s="472"/>
      <c r="F113" s="472"/>
      <c r="G113" s="472"/>
      <c r="H113" s="472"/>
      <c r="I113" s="472"/>
      <c r="J113" s="472"/>
      <c r="K113" s="472"/>
      <c r="L113" s="472"/>
      <c r="M113" s="472"/>
      <c r="N113" s="472"/>
    </row>
    <row r="114" spans="1:14" s="13" customFormat="1" x14ac:dyDescent="0.35">
      <c r="A114" s="33"/>
      <c r="B114" s="34"/>
      <c r="C114" s="34"/>
      <c r="D114" s="34"/>
      <c r="E114" s="472"/>
      <c r="F114" s="472"/>
      <c r="G114" s="472"/>
      <c r="H114" s="472"/>
      <c r="I114" s="472"/>
      <c r="J114" s="472"/>
      <c r="K114" s="472"/>
      <c r="L114" s="472"/>
      <c r="M114" s="472"/>
      <c r="N114" s="472"/>
    </row>
    <row r="115" spans="1:14" s="13" customFormat="1" x14ac:dyDescent="0.35">
      <c r="A115" s="33"/>
      <c r="B115" s="34"/>
      <c r="C115" s="34"/>
      <c r="D115" s="34"/>
      <c r="E115" s="472"/>
      <c r="F115" s="472"/>
      <c r="G115" s="472"/>
      <c r="H115" s="472"/>
      <c r="I115" s="472"/>
      <c r="J115" s="472"/>
      <c r="K115" s="472"/>
      <c r="L115" s="472"/>
      <c r="M115" s="472"/>
      <c r="N115" s="472"/>
    </row>
    <row r="116" spans="1:14" s="13" customFormat="1" x14ac:dyDescent="0.35">
      <c r="A116" s="33"/>
      <c r="B116" s="34"/>
      <c r="C116" s="34"/>
      <c r="D116" s="34"/>
      <c r="E116" s="472"/>
      <c r="F116" s="472"/>
      <c r="G116" s="472"/>
      <c r="H116" s="472"/>
      <c r="I116" s="472"/>
      <c r="J116" s="472"/>
      <c r="K116" s="472"/>
      <c r="L116" s="472"/>
      <c r="M116" s="472"/>
      <c r="N116" s="472"/>
    </row>
    <row r="117" spans="1:14" s="13" customFormat="1" x14ac:dyDescent="0.35">
      <c r="A117" s="33"/>
      <c r="B117" s="34"/>
      <c r="C117" s="34"/>
      <c r="D117" s="34"/>
      <c r="E117" s="472"/>
      <c r="F117" s="472"/>
      <c r="G117" s="472"/>
      <c r="H117" s="472"/>
      <c r="I117" s="472"/>
      <c r="J117" s="472"/>
      <c r="K117" s="472"/>
      <c r="L117" s="472"/>
      <c r="M117" s="472"/>
      <c r="N117" s="472"/>
    </row>
  </sheetData>
  <mergeCells count="3">
    <mergeCell ref="A3:D3"/>
    <mergeCell ref="E3:N3"/>
    <mergeCell ref="E4:N4"/>
  </mergeCells>
  <pageMargins left="0.7" right="0.7" top="0.75" bottom="0.75" header="0.3" footer="0.3"/>
  <pageSetup scale="6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topLeftCell="A6" workbookViewId="0">
      <selection activeCell="E21" sqref="E21"/>
    </sheetView>
  </sheetViews>
  <sheetFormatPr defaultColWidth="8.36328125" defaultRowHeight="14.5" x14ac:dyDescent="0.35"/>
  <cols>
    <col min="1" max="1" width="29.81640625" style="78" customWidth="1"/>
    <col min="2" max="2" width="9.7265625" style="344" customWidth="1"/>
    <col min="3" max="3" width="11.36328125" style="386" customWidth="1"/>
    <col min="4" max="12" width="9.7265625" style="344" customWidth="1"/>
    <col min="13" max="13" width="8.36328125" style="98"/>
    <col min="14" max="16384" width="8.36328125" style="211"/>
  </cols>
  <sheetData>
    <row r="1" spans="1:13" x14ac:dyDescent="0.35">
      <c r="A1" s="564" t="s">
        <v>665</v>
      </c>
      <c r="B1" s="564"/>
      <c r="C1" s="564"/>
      <c r="D1" s="564"/>
      <c r="E1" s="564"/>
      <c r="F1" s="564"/>
      <c r="G1" s="343"/>
      <c r="H1" s="343"/>
      <c r="I1" s="343"/>
      <c r="J1" s="343"/>
      <c r="K1" s="343"/>
    </row>
    <row r="2" spans="1:13" x14ac:dyDescent="0.35">
      <c r="A2" s="634" t="s">
        <v>666</v>
      </c>
      <c r="B2" s="634"/>
      <c r="C2" s="634"/>
      <c r="D2" s="634"/>
      <c r="E2" s="634"/>
      <c r="F2" s="634"/>
      <c r="G2" s="634"/>
      <c r="H2" s="634"/>
      <c r="I2" s="634"/>
      <c r="J2" s="634"/>
      <c r="K2" s="634"/>
    </row>
    <row r="3" spans="1:13" x14ac:dyDescent="0.35">
      <c r="A3" s="345"/>
      <c r="B3" s="345"/>
      <c r="C3" s="345"/>
      <c r="D3" s="345"/>
      <c r="E3" s="345"/>
      <c r="F3" s="345"/>
      <c r="G3" s="345"/>
      <c r="H3" s="345"/>
      <c r="I3" s="345"/>
      <c r="J3" s="345"/>
      <c r="K3" s="345"/>
    </row>
    <row r="4" spans="1:13" ht="24" x14ac:dyDescent="0.35">
      <c r="A4" s="346" t="s">
        <v>667</v>
      </c>
      <c r="B4" s="347" t="s">
        <v>668</v>
      </c>
      <c r="C4" s="345"/>
      <c r="D4" s="345"/>
      <c r="E4" s="345"/>
      <c r="F4" s="345"/>
      <c r="G4" s="345"/>
      <c r="H4" s="345"/>
      <c r="I4" s="345"/>
      <c r="J4" s="345"/>
      <c r="K4" s="345"/>
    </row>
    <row r="5" spans="1:13" x14ac:dyDescent="0.35">
      <c r="C5" s="348"/>
    </row>
    <row r="6" spans="1:13" x14ac:dyDescent="0.35">
      <c r="A6" s="349" t="s">
        <v>669</v>
      </c>
      <c r="B6" s="507">
        <v>0.04</v>
      </c>
      <c r="C6" s="635" t="s">
        <v>670</v>
      </c>
      <c r="D6" s="636"/>
      <c r="E6" s="636"/>
      <c r="F6" s="636"/>
      <c r="G6" s="636"/>
      <c r="H6" s="636"/>
      <c r="I6" s="636"/>
      <c r="J6" s="636"/>
      <c r="K6" s="636"/>
      <c r="L6" s="637"/>
    </row>
    <row r="7" spans="1:13" s="106" customFormat="1" ht="13" x14ac:dyDescent="0.35">
      <c r="A7" s="70"/>
      <c r="B7" s="350" t="s">
        <v>429</v>
      </c>
      <c r="C7" s="350">
        <v>1</v>
      </c>
      <c r="D7" s="350">
        <v>2</v>
      </c>
      <c r="E7" s="350">
        <v>3</v>
      </c>
      <c r="F7" s="350">
        <v>4</v>
      </c>
      <c r="G7" s="350">
        <v>5</v>
      </c>
      <c r="H7" s="350">
        <v>6</v>
      </c>
      <c r="I7" s="350">
        <v>7</v>
      </c>
      <c r="J7" s="350">
        <v>8</v>
      </c>
      <c r="K7" s="350">
        <v>9</v>
      </c>
      <c r="L7" s="350">
        <v>10</v>
      </c>
      <c r="M7" s="83"/>
    </row>
    <row r="8" spans="1:13" s="231" customFormat="1" ht="13.5" x14ac:dyDescent="0.35">
      <c r="A8" s="351" t="s">
        <v>671</v>
      </c>
      <c r="B8" s="311">
        <f t="shared" ref="B8:B16" si="0">SUM(C8:L8)</f>
        <v>0</v>
      </c>
      <c r="C8" s="352">
        <f>'3A-Proiectii_fin_investitie'!D149</f>
        <v>0</v>
      </c>
      <c r="D8" s="352">
        <f>'3A-Proiectii_fin_investitie'!E149</f>
        <v>0</v>
      </c>
      <c r="E8" s="352">
        <f>'3A-Proiectii_fin_investitie'!F149</f>
        <v>0</v>
      </c>
      <c r="F8" s="352">
        <f>'3A-Proiectii_fin_investitie'!G149</f>
        <v>0</v>
      </c>
      <c r="G8" s="352">
        <f>'3A-Proiectii_fin_investitie'!H149</f>
        <v>0</v>
      </c>
      <c r="H8" s="352">
        <f>'3A-Proiectii_fin_investitie'!I149</f>
        <v>0</v>
      </c>
      <c r="I8" s="352">
        <f>'3A-Proiectii_fin_investitie'!J149</f>
        <v>0</v>
      </c>
      <c r="J8" s="352">
        <f>'3A-Proiectii_fin_investitie'!K149</f>
        <v>0</v>
      </c>
      <c r="K8" s="352">
        <f>'3A-Proiectii_fin_investitie'!L149</f>
        <v>0</v>
      </c>
      <c r="L8" s="352">
        <f>'3A-Proiectii_fin_investitie'!M149</f>
        <v>0</v>
      </c>
      <c r="M8" s="230"/>
    </row>
    <row r="9" spans="1:13" s="231" customFormat="1" ht="13.5" x14ac:dyDescent="0.35">
      <c r="A9" s="351" t="s">
        <v>672</v>
      </c>
      <c r="B9" s="311">
        <f t="shared" si="0"/>
        <v>0</v>
      </c>
      <c r="C9" s="352"/>
      <c r="D9" s="352"/>
      <c r="E9" s="352"/>
      <c r="F9" s="352"/>
      <c r="G9" s="352"/>
      <c r="H9" s="352"/>
      <c r="I9" s="352"/>
      <c r="J9" s="352"/>
      <c r="K9" s="352"/>
      <c r="L9" s="352">
        <f>K62</f>
        <v>0</v>
      </c>
      <c r="M9" s="230"/>
    </row>
    <row r="10" spans="1:13" s="225" customFormat="1" ht="13.5" x14ac:dyDescent="0.35">
      <c r="A10" s="353" t="s">
        <v>673</v>
      </c>
      <c r="B10" s="310">
        <f t="shared" si="0"/>
        <v>0</v>
      </c>
      <c r="C10" s="321">
        <f t="shared" ref="C10:L10" si="1">SUM(C8:C9)</f>
        <v>0</v>
      </c>
      <c r="D10" s="321">
        <f t="shared" si="1"/>
        <v>0</v>
      </c>
      <c r="E10" s="321">
        <f t="shared" si="1"/>
        <v>0</v>
      </c>
      <c r="F10" s="321">
        <f t="shared" si="1"/>
        <v>0</v>
      </c>
      <c r="G10" s="321">
        <f t="shared" si="1"/>
        <v>0</v>
      </c>
      <c r="H10" s="321">
        <f t="shared" si="1"/>
        <v>0</v>
      </c>
      <c r="I10" s="321">
        <f t="shared" si="1"/>
        <v>0</v>
      </c>
      <c r="J10" s="321">
        <f t="shared" si="1"/>
        <v>0</v>
      </c>
      <c r="K10" s="321">
        <f t="shared" si="1"/>
        <v>0</v>
      </c>
      <c r="L10" s="321">
        <f t="shared" si="1"/>
        <v>0</v>
      </c>
      <c r="M10" s="223"/>
    </row>
    <row r="11" spans="1:13" s="231" customFormat="1" ht="13.5" x14ac:dyDescent="0.35">
      <c r="A11" s="351" t="s">
        <v>674</v>
      </c>
      <c r="B11" s="311">
        <f t="shared" si="0"/>
        <v>0</v>
      </c>
      <c r="C11" s="311">
        <f>'3A-Proiectii_fin_investitie'!D165-'3A-Proiectii_fin_investitie'!D164</f>
        <v>0</v>
      </c>
      <c r="D11" s="311">
        <f>'3A-Proiectii_fin_investitie'!E165-'3A-Proiectii_fin_investitie'!E164</f>
        <v>0</v>
      </c>
      <c r="E11" s="311">
        <f>'3A-Proiectii_fin_investitie'!F165-'3A-Proiectii_fin_investitie'!F164</f>
        <v>0</v>
      </c>
      <c r="F11" s="311">
        <f>'3A-Proiectii_fin_investitie'!G165-'3A-Proiectii_fin_investitie'!G164</f>
        <v>0</v>
      </c>
      <c r="G11" s="311">
        <f>'3A-Proiectii_fin_investitie'!H165-'3A-Proiectii_fin_investitie'!H164</f>
        <v>0</v>
      </c>
      <c r="H11" s="311">
        <f>'3A-Proiectii_fin_investitie'!I165-'3A-Proiectii_fin_investitie'!I164</f>
        <v>0</v>
      </c>
      <c r="I11" s="311">
        <f>'3A-Proiectii_fin_investitie'!J165-'3A-Proiectii_fin_investitie'!J164</f>
        <v>0</v>
      </c>
      <c r="J11" s="311">
        <f>'3A-Proiectii_fin_investitie'!K165-'3A-Proiectii_fin_investitie'!K164</f>
        <v>0</v>
      </c>
      <c r="K11" s="311">
        <f>'3A-Proiectii_fin_investitie'!L165-'3A-Proiectii_fin_investitie'!L164</f>
        <v>0</v>
      </c>
      <c r="L11" s="311">
        <f>'3A-Proiectii_fin_investitie'!M165-'3A-Proiectii_fin_investitie'!M164</f>
        <v>0</v>
      </c>
      <c r="M11" s="230"/>
    </row>
    <row r="12" spans="1:13" s="231" customFormat="1" ht="13.5" x14ac:dyDescent="0.35">
      <c r="A12" s="351" t="s">
        <v>675</v>
      </c>
      <c r="B12" s="311">
        <f t="shared" si="0"/>
        <v>0</v>
      </c>
      <c r="C12" s="311">
        <f>'3A-Proiectii_fin_investitie'!D189</f>
        <v>0</v>
      </c>
      <c r="D12" s="311">
        <f>'3A-Proiectii_fin_investitie'!E189</f>
        <v>0</v>
      </c>
      <c r="E12" s="311">
        <f>'3A-Proiectii_fin_investitie'!F189</f>
        <v>0</v>
      </c>
      <c r="F12" s="311">
        <f>'3A-Proiectii_fin_investitie'!G189</f>
        <v>0</v>
      </c>
      <c r="G12" s="311">
        <f>'3A-Proiectii_fin_investitie'!H189</f>
        <v>0</v>
      </c>
      <c r="H12" s="311">
        <f>'3A-Proiectii_fin_investitie'!I189</f>
        <v>0</v>
      </c>
      <c r="I12" s="311">
        <f>'3A-Proiectii_fin_investitie'!J189</f>
        <v>0</v>
      </c>
      <c r="J12" s="311">
        <f>'3A-Proiectii_fin_investitie'!K189</f>
        <v>0</v>
      </c>
      <c r="K12" s="311">
        <f>'3A-Proiectii_fin_investitie'!L189</f>
        <v>0</v>
      </c>
      <c r="L12" s="311">
        <f>'3A-Proiectii_fin_investitie'!M189</f>
        <v>0</v>
      </c>
      <c r="M12" s="230"/>
    </row>
    <row r="13" spans="1:13" s="231" customFormat="1" ht="13.5" x14ac:dyDescent="0.35">
      <c r="A13" s="351" t="s">
        <v>676</v>
      </c>
      <c r="B13" s="311">
        <f t="shared" si="0"/>
        <v>0</v>
      </c>
      <c r="C13" s="311">
        <f>IF($B$4="NU",-'2B-Investitie'!E62+'3A-Proiectii_fin_investitie'!D167-'3A-Proiectii_fin_investitie'!D168,0)</f>
        <v>0</v>
      </c>
      <c r="D13" s="311">
        <f>IF($B$4="NU",-'2B-Investitie'!F62+'3A-Proiectii_fin_investitie'!E167-'3A-Proiectii_fin_investitie'!E168,0)</f>
        <v>0</v>
      </c>
      <c r="E13" s="311">
        <f>IF($B$4="NU",-'2B-Investitie'!G62+'3A-Proiectii_fin_investitie'!F167-'3A-Proiectii_fin_investitie'!F168,0)</f>
        <v>0</v>
      </c>
      <c r="F13" s="311">
        <f>IF($B$4="NU",-'2B-Investitie'!H62+'3A-Proiectii_fin_investitie'!G167-'3A-Proiectii_fin_investitie'!G168,0)</f>
        <v>0</v>
      </c>
      <c r="G13" s="311">
        <f>IF($B$4="NU",-'2B-Investitie'!I62+'3A-Proiectii_fin_investitie'!H167-'3A-Proiectii_fin_investitie'!H168,0)</f>
        <v>0</v>
      </c>
      <c r="H13" s="311">
        <f>IF($B$4="NU",-'2B-Investitie'!J62+'3A-Proiectii_fin_investitie'!I167-'3A-Proiectii_fin_investitie'!I168,0)</f>
        <v>0</v>
      </c>
      <c r="I13" s="311">
        <f>IF($B$4="NU",-'2B-Investitie'!K62+'3A-Proiectii_fin_investitie'!J167-'3A-Proiectii_fin_investitie'!J168,0)</f>
        <v>0</v>
      </c>
      <c r="J13" s="311">
        <f>IF($B$4="NU",-'2B-Investitie'!L62+'3A-Proiectii_fin_investitie'!K167-'3A-Proiectii_fin_investitie'!K168,0)</f>
        <v>0</v>
      </c>
      <c r="K13" s="311">
        <f>IF($B$4="NU",-'2B-Investitie'!M62+'3A-Proiectii_fin_investitie'!L167-'3A-Proiectii_fin_investitie'!L168,0)</f>
        <v>0</v>
      </c>
      <c r="L13" s="311">
        <f>IF($B$4="NU",-'2B-Investitie'!N62+'3A-Proiectii_fin_investitie'!M167-'3A-Proiectii_fin_investitie'!M168,0)</f>
        <v>0</v>
      </c>
      <c r="M13" s="230"/>
    </row>
    <row r="14" spans="1:13" s="225" customFormat="1" ht="13.5" x14ac:dyDescent="0.35">
      <c r="A14" s="353" t="s">
        <v>677</v>
      </c>
      <c r="B14" s="310">
        <f t="shared" si="0"/>
        <v>0</v>
      </c>
      <c r="C14" s="310">
        <f>SUM(C11:C13)</f>
        <v>0</v>
      </c>
      <c r="D14" s="310">
        <f t="shared" ref="D14:L14" si="2">SUM(D11:D13)</f>
        <v>0</v>
      </c>
      <c r="E14" s="310">
        <f t="shared" si="2"/>
        <v>0</v>
      </c>
      <c r="F14" s="310">
        <f t="shared" si="2"/>
        <v>0</v>
      </c>
      <c r="G14" s="310">
        <f t="shared" si="2"/>
        <v>0</v>
      </c>
      <c r="H14" s="310">
        <f t="shared" si="2"/>
        <v>0</v>
      </c>
      <c r="I14" s="310">
        <f t="shared" si="2"/>
        <v>0</v>
      </c>
      <c r="J14" s="310">
        <f t="shared" si="2"/>
        <v>0</v>
      </c>
      <c r="K14" s="310">
        <f t="shared" si="2"/>
        <v>0</v>
      </c>
      <c r="L14" s="310">
        <f t="shared" si="2"/>
        <v>0</v>
      </c>
      <c r="M14" s="223"/>
    </row>
    <row r="15" spans="1:13" s="225" customFormat="1" ht="13.5" x14ac:dyDescent="0.35">
      <c r="A15" s="353" t="s">
        <v>678</v>
      </c>
      <c r="B15" s="310">
        <f t="shared" si="0"/>
        <v>0</v>
      </c>
      <c r="C15" s="310">
        <f>C10-C14</f>
        <v>0</v>
      </c>
      <c r="D15" s="310">
        <f t="shared" ref="D15:L15" si="3">D10-D14</f>
        <v>0</v>
      </c>
      <c r="E15" s="310">
        <f t="shared" si="3"/>
        <v>0</v>
      </c>
      <c r="F15" s="310">
        <f t="shared" si="3"/>
        <v>0</v>
      </c>
      <c r="G15" s="310">
        <f t="shared" si="3"/>
        <v>0</v>
      </c>
      <c r="H15" s="310">
        <f t="shared" si="3"/>
        <v>0</v>
      </c>
      <c r="I15" s="310">
        <f t="shared" si="3"/>
        <v>0</v>
      </c>
      <c r="J15" s="310">
        <f t="shared" si="3"/>
        <v>0</v>
      </c>
      <c r="K15" s="310">
        <f t="shared" si="3"/>
        <v>0</v>
      </c>
      <c r="L15" s="310">
        <f t="shared" si="3"/>
        <v>0</v>
      </c>
      <c r="M15" s="223"/>
    </row>
    <row r="16" spans="1:13" s="355" customFormat="1" ht="13.5" x14ac:dyDescent="0.35">
      <c r="A16" s="353" t="s">
        <v>679</v>
      </c>
      <c r="B16" s="310">
        <f t="shared" si="0"/>
        <v>0</v>
      </c>
      <c r="C16" s="310">
        <f>C15*POWER(1+$B$6,-C7)</f>
        <v>0</v>
      </c>
      <c r="D16" s="310">
        <f t="shared" ref="D16:L16" si="4">D15*POWER(1+$B$6,-D7)</f>
        <v>0</v>
      </c>
      <c r="E16" s="310">
        <f t="shared" si="4"/>
        <v>0</v>
      </c>
      <c r="F16" s="310">
        <f t="shared" si="4"/>
        <v>0</v>
      </c>
      <c r="G16" s="310">
        <f>G15*POWER(1+$B$6,-G7)</f>
        <v>0</v>
      </c>
      <c r="H16" s="310">
        <f t="shared" si="4"/>
        <v>0</v>
      </c>
      <c r="I16" s="310">
        <f t="shared" si="4"/>
        <v>0</v>
      </c>
      <c r="J16" s="310">
        <f t="shared" si="4"/>
        <v>0</v>
      </c>
      <c r="K16" s="310">
        <f t="shared" si="4"/>
        <v>0</v>
      </c>
      <c r="L16" s="310">
        <f t="shared" si="4"/>
        <v>0</v>
      </c>
      <c r="M16" s="354"/>
    </row>
    <row r="17" spans="1:13" s="225" customFormat="1" ht="13.5" x14ac:dyDescent="0.35">
      <c r="A17" s="353" t="s">
        <v>680</v>
      </c>
      <c r="B17" s="310">
        <f>SUM(C17:F17)</f>
        <v>0</v>
      </c>
      <c r="C17" s="310">
        <f>IF($B$4="NU",(C12-'2B-Investitie'!E62)*POWER(1+$B$6,-C7),C12*POWER(1+$B$6,-C7))</f>
        <v>0</v>
      </c>
      <c r="D17" s="310">
        <f>IF($B$4="NU",(D12-'2B-Investitie'!F62)*POWER(1+$B$6,-D7),D12*POWER(1+$B$6,-D7))</f>
        <v>0</v>
      </c>
      <c r="E17" s="310">
        <f>IF($B$4="NU",(E12-'2B-Investitie'!G62)*POWER(1+$B$6,-E7),E12*POWER(1+$B$6,-E7))</f>
        <v>0</v>
      </c>
      <c r="F17" s="310">
        <f>IF($B$4="NU",(F12-'2B-Investitie'!H62)*POWER(1+$B$6,-F7),F12*POWER(1+$B$6,-F7))</f>
        <v>0</v>
      </c>
      <c r="G17" s="310">
        <f>IF($B$4="NU",(G12-'2B-Investitie'!I62)*POWER(1+$B$6,-G7),G12*POWER(1+$B$6,-G7))</f>
        <v>0</v>
      </c>
      <c r="H17" s="310">
        <f>IF($B$4="NU",(H12-'2B-Investitie'!J62)*POWER(1+$B$6,-H7),H12*POWER(1+$B$6,-H7))</f>
        <v>0</v>
      </c>
      <c r="I17" s="310">
        <f>IF($B$4="NU",(I12-'2B-Investitie'!K62)*POWER(1+$B$6,-I7),I12*POWER(1+$B$6,-I7))</f>
        <v>0</v>
      </c>
      <c r="J17" s="310">
        <f>IF($B$4="NU",(J12-'2B-Investitie'!L62)*POWER(1+$B$6,-J7),J12*POWER(1+$B$6,-J7))</f>
        <v>0</v>
      </c>
      <c r="K17" s="310">
        <f>IF($B$4="NU",(K12-'2B-Investitie'!M62)*POWER(1+$B$6,-K7),K12*POWER(1+$B$6,-K7))</f>
        <v>0</v>
      </c>
      <c r="L17" s="310">
        <f>IF($B$4="NU",(L12-'2B-Investitie'!N62)*POWER(1+$B$6,-L7),L12*POWER(1+$B$6,-L7))</f>
        <v>0</v>
      </c>
      <c r="M17" s="223"/>
    </row>
    <row r="18" spans="1:13" s="359" customFormat="1" ht="24" x14ac:dyDescent="0.3">
      <c r="A18" s="502" t="s">
        <v>826</v>
      </c>
      <c r="B18" s="503">
        <f>SUM(C16:L16)</f>
        <v>0</v>
      </c>
      <c r="C18" s="504"/>
      <c r="D18" s="505"/>
      <c r="E18" s="506"/>
      <c r="F18" s="506"/>
      <c r="G18" s="506"/>
      <c r="H18" s="506"/>
      <c r="I18" s="506"/>
      <c r="J18" s="506"/>
      <c r="K18" s="506"/>
      <c r="L18" s="506"/>
      <c r="M18" s="223"/>
    </row>
    <row r="19" spans="1:13" s="359" customFormat="1" ht="24" x14ac:dyDescent="0.3">
      <c r="A19" s="508" t="s">
        <v>827</v>
      </c>
      <c r="B19" s="509" t="str">
        <f>IFERROR(IRR(C15:L15),"")</f>
        <v/>
      </c>
      <c r="C19" s="329"/>
      <c r="D19" s="357"/>
      <c r="E19" s="358"/>
      <c r="F19" s="358"/>
      <c r="G19" s="358"/>
      <c r="H19" s="358"/>
      <c r="I19" s="358"/>
      <c r="J19" s="358"/>
      <c r="K19" s="358"/>
      <c r="L19" s="358"/>
      <c r="M19" s="223"/>
    </row>
    <row r="20" spans="1:13" x14ac:dyDescent="0.35">
      <c r="A20" s="360"/>
      <c r="B20" s="361"/>
      <c r="C20" s="361"/>
      <c r="D20" s="361"/>
      <c r="E20" s="361"/>
    </row>
    <row r="22" spans="1:13" s="362" customFormat="1" ht="64.5" customHeight="1" x14ac:dyDescent="0.35">
      <c r="A22" s="638" t="s">
        <v>681</v>
      </c>
      <c r="B22" s="638"/>
      <c r="C22" s="638"/>
      <c r="D22" s="638"/>
      <c r="E22" s="638"/>
      <c r="F22" s="638"/>
      <c r="G22" s="638"/>
      <c r="H22" s="638"/>
      <c r="I22" s="638"/>
      <c r="J22" s="638"/>
      <c r="K22" s="638"/>
      <c r="L22" s="638"/>
      <c r="M22" s="98"/>
    </row>
    <row r="23" spans="1:13" s="362" customFormat="1" ht="13" x14ac:dyDescent="0.35">
      <c r="A23" s="363"/>
      <c r="B23" s="364"/>
      <c r="C23" s="364"/>
      <c r="D23" s="364"/>
      <c r="E23" s="364"/>
      <c r="F23" s="364"/>
      <c r="G23" s="364"/>
      <c r="H23" s="364"/>
      <c r="I23" s="364"/>
      <c r="J23" s="364"/>
      <c r="K23" s="95"/>
      <c r="L23" s="95"/>
      <c r="M23" s="98"/>
    </row>
    <row r="24" spans="1:13" s="362" customFormat="1" ht="36" x14ac:dyDescent="0.35">
      <c r="A24" s="365" t="s">
        <v>682</v>
      </c>
      <c r="B24" s="366" t="s">
        <v>683</v>
      </c>
      <c r="C24" s="366" t="s">
        <v>684</v>
      </c>
      <c r="D24" s="366" t="s">
        <v>685</v>
      </c>
      <c r="E24" s="366" t="s">
        <v>686</v>
      </c>
      <c r="G24" s="364"/>
      <c r="H24" s="364"/>
      <c r="I24" s="364"/>
      <c r="J24" s="364"/>
      <c r="K24" s="95"/>
      <c r="L24" s="95"/>
      <c r="M24" s="98"/>
    </row>
    <row r="25" spans="1:13" s="362" customFormat="1" ht="13" x14ac:dyDescent="0.35">
      <c r="A25" s="367" t="s">
        <v>687</v>
      </c>
      <c r="B25" s="368">
        <v>0</v>
      </c>
      <c r="C25" s="369" t="e">
        <f>B25/$B$56</f>
        <v>#DIV/0!</v>
      </c>
      <c r="D25" s="368">
        <v>0</v>
      </c>
      <c r="E25" s="370" t="e">
        <f t="shared" ref="E25:E55" si="5">ROUND(C25*D25,0)</f>
        <v>#DIV/0!</v>
      </c>
      <c r="G25" s="364"/>
      <c r="H25" s="364"/>
      <c r="I25" s="364"/>
      <c r="J25" s="364"/>
      <c r="K25" s="95"/>
      <c r="L25" s="95"/>
      <c r="M25" s="98"/>
    </row>
    <row r="26" spans="1:13" s="362" customFormat="1" ht="13" x14ac:dyDescent="0.35">
      <c r="A26" s="367" t="s">
        <v>687</v>
      </c>
      <c r="B26" s="368">
        <v>0</v>
      </c>
      <c r="C26" s="369" t="e">
        <f>B26/$B$56</f>
        <v>#DIV/0!</v>
      </c>
      <c r="D26" s="368">
        <v>0</v>
      </c>
      <c r="E26" s="370" t="e">
        <f t="shared" si="5"/>
        <v>#DIV/0!</v>
      </c>
      <c r="G26" s="364"/>
      <c r="H26" s="364"/>
      <c r="I26" s="364"/>
      <c r="J26" s="364"/>
      <c r="K26" s="95"/>
      <c r="L26" s="95"/>
      <c r="M26" s="98"/>
    </row>
    <row r="27" spans="1:13" s="362" customFormat="1" ht="13" x14ac:dyDescent="0.35">
      <c r="A27" s="367" t="s">
        <v>687</v>
      </c>
      <c r="B27" s="368">
        <v>0</v>
      </c>
      <c r="C27" s="369" t="e">
        <f>B27/$B$56</f>
        <v>#DIV/0!</v>
      </c>
      <c r="D27" s="368">
        <v>0</v>
      </c>
      <c r="E27" s="370" t="e">
        <f t="shared" si="5"/>
        <v>#DIV/0!</v>
      </c>
      <c r="G27" s="364"/>
      <c r="H27" s="364"/>
      <c r="I27" s="364"/>
      <c r="J27" s="364"/>
      <c r="K27" s="95"/>
      <c r="L27" s="95"/>
      <c r="M27" s="98"/>
    </row>
    <row r="28" spans="1:13" s="362" customFormat="1" ht="13" x14ac:dyDescent="0.35">
      <c r="A28" s="367" t="s">
        <v>687</v>
      </c>
      <c r="B28" s="368">
        <v>0</v>
      </c>
      <c r="C28" s="369" t="e">
        <f t="shared" ref="C28:C55" si="6">B28/$B$56</f>
        <v>#DIV/0!</v>
      </c>
      <c r="D28" s="368">
        <v>0</v>
      </c>
      <c r="E28" s="370" t="e">
        <f t="shared" si="5"/>
        <v>#DIV/0!</v>
      </c>
      <c r="G28" s="364"/>
      <c r="H28" s="364"/>
      <c r="I28" s="364"/>
      <c r="J28" s="364"/>
      <c r="K28" s="95"/>
      <c r="L28" s="95"/>
      <c r="M28" s="98"/>
    </row>
    <row r="29" spans="1:13" s="362" customFormat="1" ht="13" x14ac:dyDescent="0.35">
      <c r="A29" s="367" t="s">
        <v>687</v>
      </c>
      <c r="B29" s="368">
        <v>0</v>
      </c>
      <c r="C29" s="369" t="e">
        <f t="shared" si="6"/>
        <v>#DIV/0!</v>
      </c>
      <c r="D29" s="368">
        <v>0</v>
      </c>
      <c r="E29" s="370" t="e">
        <f t="shared" si="5"/>
        <v>#DIV/0!</v>
      </c>
      <c r="G29" s="364"/>
      <c r="H29" s="364"/>
      <c r="I29" s="364"/>
      <c r="J29" s="364"/>
      <c r="K29" s="95"/>
      <c r="L29" s="95"/>
      <c r="M29" s="98"/>
    </row>
    <row r="30" spans="1:13" s="362" customFormat="1" ht="13" x14ac:dyDescent="0.35">
      <c r="A30" s="367" t="s">
        <v>687</v>
      </c>
      <c r="B30" s="368">
        <v>0</v>
      </c>
      <c r="C30" s="369" t="e">
        <f t="shared" si="6"/>
        <v>#DIV/0!</v>
      </c>
      <c r="D30" s="368">
        <v>0</v>
      </c>
      <c r="E30" s="370" t="e">
        <f t="shared" si="5"/>
        <v>#DIV/0!</v>
      </c>
      <c r="G30" s="364"/>
      <c r="H30" s="364"/>
      <c r="I30" s="364"/>
      <c r="J30" s="364"/>
      <c r="K30" s="95"/>
      <c r="L30" s="95"/>
      <c r="M30" s="98"/>
    </row>
    <row r="31" spans="1:13" s="362" customFormat="1" ht="13" x14ac:dyDescent="0.35">
      <c r="A31" s="367" t="s">
        <v>687</v>
      </c>
      <c r="B31" s="368">
        <v>0</v>
      </c>
      <c r="C31" s="369" t="e">
        <f t="shared" si="6"/>
        <v>#DIV/0!</v>
      </c>
      <c r="D31" s="368">
        <v>0</v>
      </c>
      <c r="E31" s="370" t="e">
        <f t="shared" si="5"/>
        <v>#DIV/0!</v>
      </c>
      <c r="G31" s="364"/>
      <c r="H31" s="364"/>
      <c r="I31" s="364"/>
      <c r="J31" s="364"/>
      <c r="K31" s="95"/>
      <c r="L31" s="95"/>
      <c r="M31" s="98"/>
    </row>
    <row r="32" spans="1:13" s="362" customFormat="1" ht="13" x14ac:dyDescent="0.35">
      <c r="A32" s="367" t="s">
        <v>687</v>
      </c>
      <c r="B32" s="368">
        <v>0</v>
      </c>
      <c r="C32" s="369" t="e">
        <f t="shared" si="6"/>
        <v>#DIV/0!</v>
      </c>
      <c r="D32" s="368">
        <v>0</v>
      </c>
      <c r="E32" s="370" t="e">
        <f t="shared" si="5"/>
        <v>#DIV/0!</v>
      </c>
      <c r="G32" s="364"/>
      <c r="H32" s="364"/>
      <c r="I32" s="364"/>
      <c r="J32" s="364"/>
      <c r="K32" s="95"/>
      <c r="L32" s="95"/>
      <c r="M32" s="98"/>
    </row>
    <row r="33" spans="1:13" s="362" customFormat="1" ht="13" x14ac:dyDescent="0.35">
      <c r="A33" s="367" t="s">
        <v>687</v>
      </c>
      <c r="B33" s="368">
        <v>0</v>
      </c>
      <c r="C33" s="369" t="e">
        <f t="shared" si="6"/>
        <v>#DIV/0!</v>
      </c>
      <c r="D33" s="368">
        <v>0</v>
      </c>
      <c r="E33" s="370" t="e">
        <f t="shared" si="5"/>
        <v>#DIV/0!</v>
      </c>
      <c r="G33" s="364"/>
      <c r="H33" s="364"/>
      <c r="I33" s="364"/>
      <c r="J33" s="364"/>
      <c r="K33" s="95"/>
      <c r="L33" s="95"/>
      <c r="M33" s="98"/>
    </row>
    <row r="34" spans="1:13" s="362" customFormat="1" ht="13" x14ac:dyDescent="0.35">
      <c r="A34" s="367" t="s">
        <v>687</v>
      </c>
      <c r="B34" s="368">
        <v>0</v>
      </c>
      <c r="C34" s="369" t="e">
        <f t="shared" si="6"/>
        <v>#DIV/0!</v>
      </c>
      <c r="D34" s="368">
        <v>0</v>
      </c>
      <c r="E34" s="370" t="e">
        <f t="shared" si="5"/>
        <v>#DIV/0!</v>
      </c>
      <c r="G34" s="364"/>
      <c r="H34" s="364"/>
      <c r="I34" s="364"/>
      <c r="J34" s="364"/>
      <c r="K34" s="95"/>
      <c r="L34" s="95"/>
      <c r="M34" s="98"/>
    </row>
    <row r="35" spans="1:13" s="362" customFormat="1" ht="13" x14ac:dyDescent="0.35">
      <c r="A35" s="367" t="s">
        <v>687</v>
      </c>
      <c r="B35" s="368">
        <v>0</v>
      </c>
      <c r="C35" s="369" t="e">
        <f t="shared" si="6"/>
        <v>#DIV/0!</v>
      </c>
      <c r="D35" s="368">
        <v>0</v>
      </c>
      <c r="E35" s="370" t="e">
        <f t="shared" si="5"/>
        <v>#DIV/0!</v>
      </c>
      <c r="G35" s="364"/>
      <c r="H35" s="364"/>
      <c r="I35" s="364"/>
      <c r="J35" s="364"/>
      <c r="K35" s="95"/>
      <c r="L35" s="95"/>
      <c r="M35" s="98"/>
    </row>
    <row r="36" spans="1:13" s="362" customFormat="1" ht="13" x14ac:dyDescent="0.35">
      <c r="A36" s="367" t="s">
        <v>687</v>
      </c>
      <c r="B36" s="368">
        <v>0</v>
      </c>
      <c r="C36" s="369" t="e">
        <f t="shared" si="6"/>
        <v>#DIV/0!</v>
      </c>
      <c r="D36" s="368">
        <v>0</v>
      </c>
      <c r="E36" s="370" t="e">
        <f t="shared" si="5"/>
        <v>#DIV/0!</v>
      </c>
      <c r="G36" s="364"/>
      <c r="H36" s="364"/>
      <c r="I36" s="364"/>
      <c r="J36" s="364"/>
      <c r="K36" s="95"/>
      <c r="L36" s="95"/>
      <c r="M36" s="98"/>
    </row>
    <row r="37" spans="1:13" s="362" customFormat="1" ht="13" x14ac:dyDescent="0.35">
      <c r="A37" s="367" t="s">
        <v>687</v>
      </c>
      <c r="B37" s="368">
        <v>0</v>
      </c>
      <c r="C37" s="369" t="e">
        <f t="shared" si="6"/>
        <v>#DIV/0!</v>
      </c>
      <c r="D37" s="368">
        <v>0</v>
      </c>
      <c r="E37" s="370" t="e">
        <f t="shared" si="5"/>
        <v>#DIV/0!</v>
      </c>
      <c r="G37" s="364"/>
      <c r="H37" s="364"/>
      <c r="I37" s="364"/>
      <c r="J37" s="364"/>
      <c r="K37" s="95"/>
      <c r="L37" s="95"/>
      <c r="M37" s="98"/>
    </row>
    <row r="38" spans="1:13" s="362" customFormat="1" ht="13" x14ac:dyDescent="0.35">
      <c r="A38" s="367" t="s">
        <v>687</v>
      </c>
      <c r="B38" s="368">
        <v>0</v>
      </c>
      <c r="C38" s="369" t="e">
        <f t="shared" si="6"/>
        <v>#DIV/0!</v>
      </c>
      <c r="D38" s="368">
        <v>0</v>
      </c>
      <c r="E38" s="370" t="e">
        <f t="shared" si="5"/>
        <v>#DIV/0!</v>
      </c>
      <c r="G38" s="364"/>
      <c r="H38" s="364"/>
      <c r="I38" s="364"/>
      <c r="J38" s="364"/>
      <c r="K38" s="95"/>
      <c r="L38" s="95"/>
      <c r="M38" s="98"/>
    </row>
    <row r="39" spans="1:13" s="362" customFormat="1" ht="13" x14ac:dyDescent="0.35">
      <c r="A39" s="367" t="s">
        <v>687</v>
      </c>
      <c r="B39" s="368">
        <v>0</v>
      </c>
      <c r="C39" s="369" t="e">
        <f t="shared" si="6"/>
        <v>#DIV/0!</v>
      </c>
      <c r="D39" s="368">
        <v>0</v>
      </c>
      <c r="E39" s="370" t="e">
        <f t="shared" si="5"/>
        <v>#DIV/0!</v>
      </c>
      <c r="G39" s="364"/>
      <c r="H39" s="364"/>
      <c r="I39" s="364"/>
      <c r="J39" s="364"/>
      <c r="K39" s="95"/>
      <c r="L39" s="95"/>
      <c r="M39" s="98"/>
    </row>
    <row r="40" spans="1:13" s="362" customFormat="1" ht="13" x14ac:dyDescent="0.35">
      <c r="A40" s="367" t="s">
        <v>687</v>
      </c>
      <c r="B40" s="368">
        <v>0</v>
      </c>
      <c r="C40" s="369" t="e">
        <f t="shared" si="6"/>
        <v>#DIV/0!</v>
      </c>
      <c r="D40" s="368">
        <v>0</v>
      </c>
      <c r="E40" s="370" t="e">
        <f t="shared" si="5"/>
        <v>#DIV/0!</v>
      </c>
      <c r="G40" s="364"/>
      <c r="H40" s="364"/>
      <c r="I40" s="364"/>
      <c r="J40" s="364"/>
      <c r="K40" s="95"/>
      <c r="L40" s="95"/>
      <c r="M40" s="98"/>
    </row>
    <row r="41" spans="1:13" s="362" customFormat="1" ht="13" x14ac:dyDescent="0.35">
      <c r="A41" s="367" t="s">
        <v>687</v>
      </c>
      <c r="B41" s="368">
        <v>0</v>
      </c>
      <c r="C41" s="369" t="e">
        <f t="shared" si="6"/>
        <v>#DIV/0!</v>
      </c>
      <c r="D41" s="368">
        <v>0</v>
      </c>
      <c r="E41" s="370" t="e">
        <f t="shared" si="5"/>
        <v>#DIV/0!</v>
      </c>
      <c r="G41" s="364"/>
      <c r="H41" s="364"/>
      <c r="I41" s="364"/>
      <c r="J41" s="364"/>
      <c r="K41" s="95"/>
      <c r="L41" s="95"/>
      <c r="M41" s="98"/>
    </row>
    <row r="42" spans="1:13" s="362" customFormat="1" ht="13" x14ac:dyDescent="0.35">
      <c r="A42" s="367" t="s">
        <v>687</v>
      </c>
      <c r="B42" s="368">
        <v>0</v>
      </c>
      <c r="C42" s="369" t="e">
        <f t="shared" si="6"/>
        <v>#DIV/0!</v>
      </c>
      <c r="D42" s="368">
        <v>0</v>
      </c>
      <c r="E42" s="370" t="e">
        <f t="shared" si="5"/>
        <v>#DIV/0!</v>
      </c>
      <c r="G42" s="364"/>
      <c r="H42" s="364"/>
      <c r="I42" s="364"/>
      <c r="J42" s="364"/>
      <c r="K42" s="95"/>
      <c r="L42" s="95"/>
      <c r="M42" s="98"/>
    </row>
    <row r="43" spans="1:13" s="362" customFormat="1" ht="13" x14ac:dyDescent="0.35">
      <c r="A43" s="367" t="s">
        <v>687</v>
      </c>
      <c r="B43" s="368">
        <v>0</v>
      </c>
      <c r="C43" s="369" t="e">
        <f t="shared" si="6"/>
        <v>#DIV/0!</v>
      </c>
      <c r="D43" s="368">
        <v>0</v>
      </c>
      <c r="E43" s="370" t="e">
        <f t="shared" si="5"/>
        <v>#DIV/0!</v>
      </c>
      <c r="G43" s="364"/>
      <c r="H43" s="364"/>
      <c r="I43" s="364"/>
      <c r="J43" s="364"/>
      <c r="K43" s="95"/>
      <c r="L43" s="95"/>
      <c r="M43" s="98"/>
    </row>
    <row r="44" spans="1:13" s="362" customFormat="1" ht="13" x14ac:dyDescent="0.35">
      <c r="A44" s="367" t="s">
        <v>687</v>
      </c>
      <c r="B44" s="368">
        <v>0</v>
      </c>
      <c r="C44" s="369" t="e">
        <f t="shared" si="6"/>
        <v>#DIV/0!</v>
      </c>
      <c r="D44" s="368">
        <v>0</v>
      </c>
      <c r="E44" s="370" t="e">
        <f t="shared" si="5"/>
        <v>#DIV/0!</v>
      </c>
      <c r="G44" s="364"/>
      <c r="H44" s="364"/>
      <c r="I44" s="364"/>
      <c r="J44" s="364"/>
      <c r="K44" s="95"/>
      <c r="L44" s="95"/>
      <c r="M44" s="98"/>
    </row>
    <row r="45" spans="1:13" s="362" customFormat="1" ht="13" x14ac:dyDescent="0.35">
      <c r="A45" s="367" t="s">
        <v>687</v>
      </c>
      <c r="B45" s="368">
        <v>0</v>
      </c>
      <c r="C45" s="369" t="e">
        <f t="shared" si="6"/>
        <v>#DIV/0!</v>
      </c>
      <c r="D45" s="368">
        <v>0</v>
      </c>
      <c r="E45" s="370" t="e">
        <f t="shared" si="5"/>
        <v>#DIV/0!</v>
      </c>
      <c r="G45" s="364"/>
      <c r="H45" s="364"/>
      <c r="I45" s="364"/>
      <c r="J45" s="364"/>
      <c r="K45" s="95"/>
      <c r="L45" s="95"/>
      <c r="M45" s="98"/>
    </row>
    <row r="46" spans="1:13" s="362" customFormat="1" ht="13" x14ac:dyDescent="0.35">
      <c r="A46" s="367" t="s">
        <v>687</v>
      </c>
      <c r="B46" s="368">
        <v>0</v>
      </c>
      <c r="C46" s="369" t="e">
        <f t="shared" si="6"/>
        <v>#DIV/0!</v>
      </c>
      <c r="D46" s="368">
        <v>0</v>
      </c>
      <c r="E46" s="370" t="e">
        <f t="shared" si="5"/>
        <v>#DIV/0!</v>
      </c>
      <c r="G46" s="364"/>
      <c r="H46" s="364"/>
      <c r="I46" s="364"/>
      <c r="J46" s="364"/>
      <c r="K46" s="95"/>
      <c r="L46" s="95"/>
      <c r="M46" s="98"/>
    </row>
    <row r="47" spans="1:13" s="362" customFormat="1" ht="13" x14ac:dyDescent="0.35">
      <c r="A47" s="367" t="s">
        <v>687</v>
      </c>
      <c r="B47" s="368">
        <v>0</v>
      </c>
      <c r="C47" s="369" t="e">
        <f t="shared" si="6"/>
        <v>#DIV/0!</v>
      </c>
      <c r="D47" s="368">
        <v>0</v>
      </c>
      <c r="E47" s="370" t="e">
        <f t="shared" si="5"/>
        <v>#DIV/0!</v>
      </c>
      <c r="G47" s="364"/>
      <c r="H47" s="364"/>
      <c r="I47" s="364"/>
      <c r="J47" s="364"/>
      <c r="K47" s="95"/>
      <c r="L47" s="95"/>
      <c r="M47" s="98"/>
    </row>
    <row r="48" spans="1:13" s="362" customFormat="1" ht="13" x14ac:dyDescent="0.35">
      <c r="A48" s="367" t="s">
        <v>687</v>
      </c>
      <c r="B48" s="368">
        <v>0</v>
      </c>
      <c r="C48" s="369" t="e">
        <f t="shared" si="6"/>
        <v>#DIV/0!</v>
      </c>
      <c r="D48" s="368">
        <v>0</v>
      </c>
      <c r="E48" s="370" t="e">
        <f t="shared" si="5"/>
        <v>#DIV/0!</v>
      </c>
      <c r="G48" s="364"/>
      <c r="H48" s="364"/>
      <c r="I48" s="364"/>
      <c r="J48" s="364"/>
      <c r="K48" s="95"/>
      <c r="L48" s="95"/>
      <c r="M48" s="98"/>
    </row>
    <row r="49" spans="1:14" s="362" customFormat="1" ht="13" x14ac:dyDescent="0.35">
      <c r="A49" s="367" t="s">
        <v>687</v>
      </c>
      <c r="B49" s="368">
        <v>0</v>
      </c>
      <c r="C49" s="369" t="e">
        <f t="shared" si="6"/>
        <v>#DIV/0!</v>
      </c>
      <c r="D49" s="368">
        <v>0</v>
      </c>
      <c r="E49" s="370" t="e">
        <f t="shared" si="5"/>
        <v>#DIV/0!</v>
      </c>
      <c r="G49" s="364"/>
      <c r="H49" s="364"/>
      <c r="I49" s="364"/>
      <c r="J49" s="364"/>
      <c r="K49" s="95"/>
      <c r="L49" s="95"/>
      <c r="M49" s="98"/>
    </row>
    <row r="50" spans="1:14" s="362" customFormat="1" ht="13" x14ac:dyDescent="0.35">
      <c r="A50" s="367" t="s">
        <v>687</v>
      </c>
      <c r="B50" s="368">
        <v>0</v>
      </c>
      <c r="C50" s="369" t="e">
        <f t="shared" si="6"/>
        <v>#DIV/0!</v>
      </c>
      <c r="D50" s="368">
        <v>0</v>
      </c>
      <c r="E50" s="370" t="e">
        <f t="shared" si="5"/>
        <v>#DIV/0!</v>
      </c>
      <c r="G50" s="364"/>
      <c r="H50" s="364"/>
      <c r="I50" s="364"/>
      <c r="J50" s="364"/>
      <c r="K50" s="95"/>
      <c r="L50" s="95"/>
      <c r="M50" s="98"/>
    </row>
    <row r="51" spans="1:14" s="362" customFormat="1" ht="13" x14ac:dyDescent="0.35">
      <c r="A51" s="367" t="s">
        <v>687</v>
      </c>
      <c r="B51" s="368">
        <v>0</v>
      </c>
      <c r="C51" s="369" t="e">
        <f t="shared" si="6"/>
        <v>#DIV/0!</v>
      </c>
      <c r="D51" s="368">
        <v>0</v>
      </c>
      <c r="E51" s="370" t="e">
        <f t="shared" si="5"/>
        <v>#DIV/0!</v>
      </c>
      <c r="G51" s="364"/>
      <c r="H51" s="364"/>
      <c r="I51" s="364"/>
      <c r="J51" s="364"/>
      <c r="K51" s="95"/>
      <c r="L51" s="95"/>
      <c r="M51" s="98"/>
    </row>
    <row r="52" spans="1:14" s="362" customFormat="1" ht="13" x14ac:dyDescent="0.35">
      <c r="A52" s="367" t="s">
        <v>687</v>
      </c>
      <c r="B52" s="368">
        <v>0</v>
      </c>
      <c r="C52" s="369" t="e">
        <f t="shared" si="6"/>
        <v>#DIV/0!</v>
      </c>
      <c r="D52" s="368">
        <v>0</v>
      </c>
      <c r="E52" s="370" t="e">
        <f t="shared" si="5"/>
        <v>#DIV/0!</v>
      </c>
      <c r="G52" s="364"/>
      <c r="H52" s="364"/>
      <c r="I52" s="364"/>
      <c r="J52" s="364"/>
      <c r="K52" s="95"/>
      <c r="L52" s="95"/>
      <c r="M52" s="98"/>
    </row>
    <row r="53" spans="1:14" s="362" customFormat="1" ht="13" x14ac:dyDescent="0.35">
      <c r="A53" s="367" t="s">
        <v>687</v>
      </c>
      <c r="B53" s="368">
        <v>0</v>
      </c>
      <c r="C53" s="369" t="e">
        <f t="shared" si="6"/>
        <v>#DIV/0!</v>
      </c>
      <c r="D53" s="368">
        <v>0</v>
      </c>
      <c r="E53" s="370" t="e">
        <f t="shared" si="5"/>
        <v>#DIV/0!</v>
      </c>
      <c r="G53" s="364"/>
      <c r="H53" s="364"/>
      <c r="I53" s="364"/>
      <c r="J53" s="364"/>
      <c r="K53" s="95"/>
      <c r="L53" s="95"/>
      <c r="M53" s="98"/>
    </row>
    <row r="54" spans="1:14" s="362" customFormat="1" ht="13" x14ac:dyDescent="0.35">
      <c r="A54" s="367" t="s">
        <v>687</v>
      </c>
      <c r="B54" s="368">
        <v>0</v>
      </c>
      <c r="C54" s="369" t="e">
        <f t="shared" si="6"/>
        <v>#DIV/0!</v>
      </c>
      <c r="D54" s="368">
        <v>0</v>
      </c>
      <c r="E54" s="370" t="e">
        <f t="shared" si="5"/>
        <v>#DIV/0!</v>
      </c>
      <c r="G54" s="364"/>
      <c r="H54" s="364"/>
      <c r="I54" s="364"/>
      <c r="J54" s="364"/>
      <c r="K54" s="95"/>
      <c r="L54" s="95"/>
      <c r="M54" s="98"/>
    </row>
    <row r="55" spans="1:14" s="362" customFormat="1" ht="13" x14ac:dyDescent="0.35">
      <c r="A55" s="367" t="s">
        <v>687</v>
      </c>
      <c r="B55" s="368">
        <v>0</v>
      </c>
      <c r="C55" s="369" t="e">
        <f t="shared" si="6"/>
        <v>#DIV/0!</v>
      </c>
      <c r="D55" s="368">
        <v>0</v>
      </c>
      <c r="E55" s="370" t="e">
        <f t="shared" si="5"/>
        <v>#DIV/0!</v>
      </c>
      <c r="G55" s="364"/>
      <c r="H55" s="364"/>
      <c r="I55" s="364"/>
      <c r="J55" s="364"/>
      <c r="K55" s="95"/>
      <c r="L55" s="95"/>
      <c r="M55" s="98"/>
    </row>
    <row r="56" spans="1:14" s="362" customFormat="1" ht="13" x14ac:dyDescent="0.35">
      <c r="A56" s="371" t="s">
        <v>304</v>
      </c>
      <c r="B56" s="372">
        <f>SUM(B25:B55)</f>
        <v>0</v>
      </c>
      <c r="C56" s="373" t="e">
        <f>SUM(C25:C55)</f>
        <v>#DIV/0!</v>
      </c>
      <c r="D56" s="372"/>
      <c r="E56" s="372" t="e">
        <f>SUM(E25:E55)</f>
        <v>#DIV/0!</v>
      </c>
      <c r="G56" s="343"/>
      <c r="H56" s="343"/>
      <c r="I56" s="343"/>
      <c r="J56" s="343"/>
      <c r="K56" s="344"/>
      <c r="L56" s="344"/>
      <c r="M56" s="98"/>
    </row>
    <row r="57" spans="1:14" s="362" customFormat="1" ht="13" x14ac:dyDescent="0.35">
      <c r="A57" s="363"/>
      <c r="B57" s="343"/>
      <c r="C57" s="343"/>
      <c r="D57" s="343"/>
      <c r="E57" s="343"/>
      <c r="F57" s="343"/>
      <c r="G57" s="343"/>
      <c r="H57" s="343"/>
      <c r="I57" s="343"/>
      <c r="J57" s="343"/>
      <c r="K57" s="344"/>
      <c r="L57" s="344"/>
      <c r="M57" s="98"/>
    </row>
    <row r="58" spans="1:14" s="362" customFormat="1" ht="12" x14ac:dyDescent="0.35">
      <c r="A58" s="374"/>
      <c r="B58" s="375"/>
      <c r="C58" s="375"/>
      <c r="D58" s="375"/>
      <c r="E58" s="375"/>
      <c r="F58" s="375"/>
      <c r="G58" s="375"/>
      <c r="H58" s="375"/>
      <c r="I58" s="375"/>
      <c r="J58" s="375"/>
      <c r="K58" s="375"/>
      <c r="L58" s="97"/>
    </row>
    <row r="59" spans="1:14" s="362" customFormat="1" ht="12" x14ac:dyDescent="0.35">
      <c r="A59" s="639" t="s">
        <v>688</v>
      </c>
      <c r="B59" s="635" t="s">
        <v>670</v>
      </c>
      <c r="C59" s="636"/>
      <c r="D59" s="636"/>
      <c r="E59" s="636"/>
      <c r="F59" s="636"/>
      <c r="G59" s="636"/>
      <c r="H59" s="636"/>
      <c r="I59" s="636"/>
      <c r="J59" s="636"/>
      <c r="K59" s="637"/>
      <c r="L59" s="97"/>
    </row>
    <row r="60" spans="1:14" s="362" customFormat="1" ht="12" x14ac:dyDescent="0.35">
      <c r="A60" s="639"/>
      <c r="B60" s="376">
        <v>1</v>
      </c>
      <c r="C60" s="376">
        <f>B60+1</f>
        <v>2</v>
      </c>
      <c r="D60" s="376">
        <f t="shared" ref="D60:K60" si="7">C60+1</f>
        <v>3</v>
      </c>
      <c r="E60" s="376">
        <f t="shared" si="7"/>
        <v>4</v>
      </c>
      <c r="F60" s="376">
        <f t="shared" si="7"/>
        <v>5</v>
      </c>
      <c r="G60" s="376">
        <f t="shared" si="7"/>
        <v>6</v>
      </c>
      <c r="H60" s="376">
        <f t="shared" si="7"/>
        <v>7</v>
      </c>
      <c r="I60" s="376">
        <f t="shared" si="7"/>
        <v>8</v>
      </c>
      <c r="J60" s="376">
        <f t="shared" si="7"/>
        <v>9</v>
      </c>
      <c r="K60" s="376">
        <f t="shared" si="7"/>
        <v>10</v>
      </c>
      <c r="L60" s="97"/>
    </row>
    <row r="61" spans="1:14" s="362" customFormat="1" ht="12" x14ac:dyDescent="0.35">
      <c r="A61" s="377" t="s">
        <v>678</v>
      </c>
      <c r="B61" s="378">
        <f t="shared" ref="B61:J61" si="8">C15</f>
        <v>0</v>
      </c>
      <c r="C61" s="378">
        <f t="shared" si="8"/>
        <v>0</v>
      </c>
      <c r="D61" s="378">
        <f t="shared" si="8"/>
        <v>0</v>
      </c>
      <c r="E61" s="378">
        <f t="shared" si="8"/>
        <v>0</v>
      </c>
      <c r="F61" s="378">
        <f t="shared" si="8"/>
        <v>0</v>
      </c>
      <c r="G61" s="378">
        <f t="shared" si="8"/>
        <v>0</v>
      </c>
      <c r="H61" s="378">
        <f t="shared" si="8"/>
        <v>0</v>
      </c>
      <c r="I61" s="378">
        <f t="shared" si="8"/>
        <v>0</v>
      </c>
      <c r="J61" s="378">
        <f t="shared" si="8"/>
        <v>0</v>
      </c>
      <c r="K61" s="378">
        <f>J61</f>
        <v>0</v>
      </c>
      <c r="L61" s="97"/>
    </row>
    <row r="62" spans="1:14" s="362" customFormat="1" ht="13" x14ac:dyDescent="0.35">
      <c r="A62" s="377" t="s">
        <v>689</v>
      </c>
      <c r="B62" s="378"/>
      <c r="C62" s="378"/>
      <c r="D62" s="378"/>
      <c r="E62" s="378"/>
      <c r="F62" s="378"/>
      <c r="G62" s="378"/>
      <c r="H62" s="378"/>
      <c r="I62" s="378"/>
      <c r="J62" s="378"/>
      <c r="K62" s="378">
        <f>IF(L8-L14&gt;0,NPV(4%,B69:K69,B73:K73,B77:K77,B81:K81),0)</f>
        <v>0</v>
      </c>
      <c r="L62" s="343"/>
      <c r="M62" s="379"/>
      <c r="N62" s="98"/>
    </row>
    <row r="63" spans="1:14" s="362" customFormat="1" ht="13" x14ac:dyDescent="0.35">
      <c r="A63" s="371" t="s">
        <v>690</v>
      </c>
      <c r="B63" s="372">
        <f>SUM(B61:B62)</f>
        <v>0</v>
      </c>
      <c r="C63" s="372">
        <f>SUM(C61:C62)</f>
        <v>0</v>
      </c>
      <c r="D63" s="372">
        <f>SUM(D61:D62)</f>
        <v>0</v>
      </c>
      <c r="E63" s="372">
        <f>SUM(E61:E62)</f>
        <v>0</v>
      </c>
      <c r="F63" s="372">
        <f>SUM(F61:F62)</f>
        <v>0</v>
      </c>
      <c r="G63" s="372">
        <f t="shared" ref="G63:K63" si="9">SUM(G61:G62)</f>
        <v>0</v>
      </c>
      <c r="H63" s="372">
        <f t="shared" si="9"/>
        <v>0</v>
      </c>
      <c r="I63" s="372">
        <f t="shared" si="9"/>
        <v>0</v>
      </c>
      <c r="J63" s="372">
        <f t="shared" si="9"/>
        <v>0</v>
      </c>
      <c r="K63" s="372">
        <f t="shared" si="9"/>
        <v>0</v>
      </c>
      <c r="L63" s="380"/>
      <c r="M63" s="381"/>
      <c r="N63" s="98"/>
    </row>
    <row r="66" spans="1:26" s="253" customFormat="1" ht="13" x14ac:dyDescent="0.35">
      <c r="A66" s="78"/>
      <c r="B66" s="382" t="e">
        <f>IF($E$56-$K$60&gt;0,$E$56-$K$60,0)</f>
        <v>#DIV/0!</v>
      </c>
      <c r="C66" s="640" t="s">
        <v>691</v>
      </c>
      <c r="D66" s="640"/>
      <c r="E66" s="640"/>
      <c r="F66" s="640"/>
      <c r="G66" s="97"/>
      <c r="H66" s="97"/>
      <c r="I66" s="97"/>
      <c r="J66" s="97"/>
      <c r="K66" s="97"/>
      <c r="L66" s="97"/>
      <c r="M66" s="362"/>
      <c r="N66" s="362"/>
      <c r="O66" s="362"/>
      <c r="P66" s="362"/>
      <c r="Q66" s="362"/>
      <c r="R66" s="362"/>
      <c r="S66" s="362"/>
      <c r="T66" s="362"/>
      <c r="U66" s="362"/>
      <c r="V66" s="362"/>
      <c r="W66" s="362"/>
      <c r="X66" s="362"/>
      <c r="Y66" s="362"/>
      <c r="Z66" s="362"/>
    </row>
    <row r="67" spans="1:26" s="253" customFormat="1" ht="13" x14ac:dyDescent="0.35">
      <c r="A67" s="78"/>
      <c r="B67" s="641" t="s">
        <v>692</v>
      </c>
      <c r="C67" s="641"/>
      <c r="D67" s="641"/>
      <c r="E67" s="641"/>
      <c r="F67" s="641"/>
      <c r="G67" s="641"/>
      <c r="H67" s="641"/>
      <c r="I67" s="641"/>
      <c r="J67" s="641"/>
      <c r="K67" s="641"/>
      <c r="L67" s="97"/>
    </row>
    <row r="68" spans="1:26" s="253" customFormat="1" ht="13" x14ac:dyDescent="0.35">
      <c r="A68" s="383" t="s">
        <v>693</v>
      </c>
      <c r="B68" s="376" t="e">
        <f>IF(B66&gt;0,1,0)</f>
        <v>#DIV/0!</v>
      </c>
      <c r="C68" s="376" t="e">
        <f t="shared" ref="C68:K68" si="10">IF(B68&gt;0,IF(AND(0&lt;B68,B68&lt;$B$66),B68+1,0),0)</f>
        <v>#DIV/0!</v>
      </c>
      <c r="D68" s="384" t="e">
        <f t="shared" si="10"/>
        <v>#DIV/0!</v>
      </c>
      <c r="E68" s="384" t="e">
        <f t="shared" si="10"/>
        <v>#DIV/0!</v>
      </c>
      <c r="F68" s="384" t="e">
        <f t="shared" si="10"/>
        <v>#DIV/0!</v>
      </c>
      <c r="G68" s="384" t="e">
        <f t="shared" si="10"/>
        <v>#DIV/0!</v>
      </c>
      <c r="H68" s="384" t="e">
        <f t="shared" si="10"/>
        <v>#DIV/0!</v>
      </c>
      <c r="I68" s="384" t="e">
        <f t="shared" si="10"/>
        <v>#DIV/0!</v>
      </c>
      <c r="J68" s="384" t="e">
        <f t="shared" si="10"/>
        <v>#DIV/0!</v>
      </c>
      <c r="K68" s="384" t="e">
        <f t="shared" si="10"/>
        <v>#DIV/0!</v>
      </c>
      <c r="L68" s="97"/>
    </row>
    <row r="69" spans="1:26" s="253" customFormat="1" ht="13" x14ac:dyDescent="0.35">
      <c r="A69" s="383" t="s">
        <v>678</v>
      </c>
      <c r="B69" s="378" t="e">
        <f t="shared" ref="B69:K69" si="11">N(AND(B68&gt;0,$K$61&gt;0)*$K$61)</f>
        <v>#DIV/0!</v>
      </c>
      <c r="C69" s="378" t="e">
        <f t="shared" si="11"/>
        <v>#DIV/0!</v>
      </c>
      <c r="D69" s="378" t="e">
        <f t="shared" si="11"/>
        <v>#DIV/0!</v>
      </c>
      <c r="E69" s="378" t="e">
        <f t="shared" si="11"/>
        <v>#DIV/0!</v>
      </c>
      <c r="F69" s="378" t="e">
        <f t="shared" si="11"/>
        <v>#DIV/0!</v>
      </c>
      <c r="G69" s="378" t="e">
        <f t="shared" si="11"/>
        <v>#DIV/0!</v>
      </c>
      <c r="H69" s="378" t="e">
        <f t="shared" si="11"/>
        <v>#DIV/0!</v>
      </c>
      <c r="I69" s="378" t="e">
        <f t="shared" si="11"/>
        <v>#DIV/0!</v>
      </c>
      <c r="J69" s="378" t="e">
        <f t="shared" si="11"/>
        <v>#DIV/0!</v>
      </c>
      <c r="K69" s="378" t="e">
        <f t="shared" si="11"/>
        <v>#DIV/0!</v>
      </c>
      <c r="L69" s="97"/>
    </row>
    <row r="70" spans="1:26" s="253" customFormat="1" ht="13" x14ac:dyDescent="0.35">
      <c r="A70" s="385"/>
      <c r="B70" s="344"/>
      <c r="C70" s="386"/>
      <c r="D70" s="344"/>
      <c r="E70" s="344"/>
      <c r="F70" s="344"/>
      <c r="G70" s="344"/>
      <c r="H70" s="344"/>
      <c r="I70" s="344"/>
      <c r="J70" s="344"/>
      <c r="K70" s="344"/>
      <c r="L70" s="344"/>
      <c r="M70" s="98"/>
    </row>
    <row r="71" spans="1:26" s="253" customFormat="1" ht="13" x14ac:dyDescent="0.35">
      <c r="A71" s="385"/>
      <c r="B71" s="641" t="s">
        <v>694</v>
      </c>
      <c r="C71" s="641"/>
      <c r="D71" s="641"/>
      <c r="E71" s="641"/>
      <c r="F71" s="641"/>
      <c r="G71" s="641"/>
      <c r="H71" s="641"/>
      <c r="I71" s="641"/>
      <c r="J71" s="641"/>
      <c r="K71" s="641"/>
      <c r="L71" s="97"/>
    </row>
    <row r="72" spans="1:26" s="253" customFormat="1" ht="13" x14ac:dyDescent="0.35">
      <c r="A72" s="383" t="s">
        <v>693</v>
      </c>
      <c r="B72" s="384" t="e">
        <f>IF(K68&gt;0,IF(AND(0&lt;K68,K68&lt;$B$66),K68+1,0),0)</f>
        <v>#DIV/0!</v>
      </c>
      <c r="C72" s="384" t="e">
        <f t="shared" ref="C72:K72" si="12">IF(B72&gt;0,IF(AND(0&lt;B72,B72&lt;$B$66),B72+1,0),0)</f>
        <v>#DIV/0!</v>
      </c>
      <c r="D72" s="384" t="e">
        <f t="shared" si="12"/>
        <v>#DIV/0!</v>
      </c>
      <c r="E72" s="384" t="e">
        <f t="shared" si="12"/>
        <v>#DIV/0!</v>
      </c>
      <c r="F72" s="384" t="e">
        <f t="shared" si="12"/>
        <v>#DIV/0!</v>
      </c>
      <c r="G72" s="384" t="e">
        <f t="shared" si="12"/>
        <v>#DIV/0!</v>
      </c>
      <c r="H72" s="384" t="e">
        <f t="shared" si="12"/>
        <v>#DIV/0!</v>
      </c>
      <c r="I72" s="384" t="e">
        <f t="shared" si="12"/>
        <v>#DIV/0!</v>
      </c>
      <c r="J72" s="384" t="e">
        <f t="shared" si="12"/>
        <v>#DIV/0!</v>
      </c>
      <c r="K72" s="384" t="e">
        <f t="shared" si="12"/>
        <v>#DIV/0!</v>
      </c>
      <c r="L72" s="97"/>
    </row>
    <row r="73" spans="1:26" s="253" customFormat="1" ht="13" x14ac:dyDescent="0.35">
      <c r="A73" s="383" t="s">
        <v>678</v>
      </c>
      <c r="B73" s="378" t="e">
        <f t="shared" ref="B73:K73" si="13">N(AND(B72&gt;0,$K$61&gt;0)*$K$61)</f>
        <v>#DIV/0!</v>
      </c>
      <c r="C73" s="378" t="e">
        <f t="shared" si="13"/>
        <v>#DIV/0!</v>
      </c>
      <c r="D73" s="378" t="e">
        <f t="shared" si="13"/>
        <v>#DIV/0!</v>
      </c>
      <c r="E73" s="378" t="e">
        <f t="shared" si="13"/>
        <v>#DIV/0!</v>
      </c>
      <c r="F73" s="378" t="e">
        <f t="shared" si="13"/>
        <v>#DIV/0!</v>
      </c>
      <c r="G73" s="378" t="e">
        <f t="shared" si="13"/>
        <v>#DIV/0!</v>
      </c>
      <c r="H73" s="378" t="e">
        <f t="shared" si="13"/>
        <v>#DIV/0!</v>
      </c>
      <c r="I73" s="378" t="e">
        <f t="shared" si="13"/>
        <v>#DIV/0!</v>
      </c>
      <c r="J73" s="378" t="e">
        <f t="shared" si="13"/>
        <v>#DIV/0!</v>
      </c>
      <c r="K73" s="378" t="e">
        <f t="shared" si="13"/>
        <v>#DIV/0!</v>
      </c>
      <c r="L73" s="97"/>
    </row>
    <row r="74" spans="1:26" s="253" customFormat="1" ht="13" x14ac:dyDescent="0.35">
      <c r="A74" s="385"/>
      <c r="B74" s="344"/>
      <c r="C74" s="386"/>
      <c r="D74" s="344"/>
      <c r="E74" s="344"/>
      <c r="F74" s="344"/>
      <c r="G74" s="344"/>
      <c r="H74" s="344"/>
      <c r="I74" s="344"/>
      <c r="J74" s="344"/>
      <c r="K74" s="344"/>
      <c r="L74" s="344"/>
      <c r="M74" s="98"/>
    </row>
    <row r="75" spans="1:26" s="253" customFormat="1" ht="13" x14ac:dyDescent="0.35">
      <c r="A75" s="385"/>
      <c r="B75" s="641" t="s">
        <v>694</v>
      </c>
      <c r="C75" s="641"/>
      <c r="D75" s="641"/>
      <c r="E75" s="641"/>
      <c r="F75" s="641"/>
      <c r="G75" s="641"/>
      <c r="H75" s="641"/>
      <c r="I75" s="641"/>
      <c r="J75" s="641"/>
      <c r="K75" s="641"/>
      <c r="L75" s="344"/>
      <c r="M75" s="98"/>
    </row>
    <row r="76" spans="1:26" s="253" customFormat="1" ht="13" x14ac:dyDescent="0.35">
      <c r="A76" s="383" t="s">
        <v>693</v>
      </c>
      <c r="B76" s="384" t="e">
        <f>IF(K72&gt;0,IF(AND(0&lt;K72,K72&lt;$B$66),K72+1,0),0)</f>
        <v>#DIV/0!</v>
      </c>
      <c r="C76" s="384" t="e">
        <f>IF(B76&gt;0,IF(AND(0&lt;B76,B76&lt;$B$66),B76+1,0),0)</f>
        <v>#DIV/0!</v>
      </c>
      <c r="D76" s="384" t="e">
        <f>IF(C76&gt;0,IF(AND(0&lt;C76,C76&lt;$B$66),C76+1,0),0)</f>
        <v>#DIV/0!</v>
      </c>
      <c r="E76" s="384" t="e">
        <f>IF(D76&gt;0,IF(AND(0&lt;D76,D76&lt;$B$66),D76+1,0),0)</f>
        <v>#DIV/0!</v>
      </c>
      <c r="F76" s="384" t="e">
        <f>IF(E76&gt;0,IF(AND(0&lt;E76,E76&lt;$B$66),E76+1,0),0)</f>
        <v>#DIV/0!</v>
      </c>
      <c r="G76" s="384" t="e">
        <f>IF(F76&gt;0,IF(AND(0&lt;F76,F76&lt;$B$66),F76+1,0),0)</f>
        <v>#DIV/0!</v>
      </c>
      <c r="H76" s="384" t="e">
        <f t="shared" ref="H76:K76" si="14">IF(G76&gt;0,IF(AND(0&lt;G76,G76&lt;$B$66),G76+1,0),0)</f>
        <v>#DIV/0!</v>
      </c>
      <c r="I76" s="384" t="e">
        <f t="shared" si="14"/>
        <v>#DIV/0!</v>
      </c>
      <c r="J76" s="384" t="e">
        <f t="shared" si="14"/>
        <v>#DIV/0!</v>
      </c>
      <c r="K76" s="384" t="e">
        <f t="shared" si="14"/>
        <v>#DIV/0!</v>
      </c>
      <c r="L76" s="97"/>
    </row>
    <row r="77" spans="1:26" s="253" customFormat="1" ht="13" x14ac:dyDescent="0.35">
      <c r="A77" s="383" t="s">
        <v>678</v>
      </c>
      <c r="B77" s="378" t="e">
        <f t="shared" ref="B77:K77" si="15">N(AND(B76&gt;0,$K$61&gt;0)*$K$61)</f>
        <v>#DIV/0!</v>
      </c>
      <c r="C77" s="378" t="e">
        <f t="shared" si="15"/>
        <v>#DIV/0!</v>
      </c>
      <c r="D77" s="378" t="e">
        <f t="shared" si="15"/>
        <v>#DIV/0!</v>
      </c>
      <c r="E77" s="378" t="e">
        <f t="shared" si="15"/>
        <v>#DIV/0!</v>
      </c>
      <c r="F77" s="378" t="e">
        <f t="shared" si="15"/>
        <v>#DIV/0!</v>
      </c>
      <c r="G77" s="378" t="e">
        <f t="shared" si="15"/>
        <v>#DIV/0!</v>
      </c>
      <c r="H77" s="378" t="e">
        <f t="shared" si="15"/>
        <v>#DIV/0!</v>
      </c>
      <c r="I77" s="378" t="e">
        <f t="shared" si="15"/>
        <v>#DIV/0!</v>
      </c>
      <c r="J77" s="378" t="e">
        <f t="shared" si="15"/>
        <v>#DIV/0!</v>
      </c>
      <c r="K77" s="378" t="e">
        <f t="shared" si="15"/>
        <v>#DIV/0!</v>
      </c>
      <c r="L77" s="97"/>
    </row>
    <row r="78" spans="1:26" s="253" customFormat="1" ht="13" x14ac:dyDescent="0.35">
      <c r="A78" s="385"/>
      <c r="B78" s="344"/>
      <c r="C78" s="386"/>
      <c r="D78" s="344"/>
      <c r="E78" s="344"/>
      <c r="F78" s="344"/>
      <c r="G78" s="344"/>
      <c r="H78" s="344"/>
      <c r="I78" s="344"/>
      <c r="J78" s="344"/>
      <c r="K78" s="344"/>
      <c r="L78" s="344"/>
      <c r="M78" s="98"/>
    </row>
    <row r="79" spans="1:26" s="253" customFormat="1" ht="13" x14ac:dyDescent="0.35">
      <c r="A79" s="385"/>
      <c r="B79" s="641" t="s">
        <v>694</v>
      </c>
      <c r="C79" s="641"/>
      <c r="D79" s="641"/>
      <c r="E79" s="641"/>
      <c r="F79" s="641"/>
      <c r="G79" s="641"/>
      <c r="H79" s="641"/>
      <c r="I79" s="641"/>
      <c r="J79" s="641"/>
      <c r="K79" s="641"/>
      <c r="L79" s="344"/>
      <c r="M79" s="98"/>
    </row>
    <row r="80" spans="1:26" s="253" customFormat="1" ht="13" x14ac:dyDescent="0.35">
      <c r="A80" s="383" t="s">
        <v>693</v>
      </c>
      <c r="B80" s="384" t="e">
        <f>IF(K76&gt;0,IF(AND(0&lt;K76,K76&lt;$B$66),K76+1,0),0)</f>
        <v>#DIV/0!</v>
      </c>
      <c r="C80" s="384" t="e">
        <f t="shared" ref="C80:K80" si="16">IF(B80&gt;0,IF(AND(0&lt;B80,B80&lt;$B$66),B80+1,0),0)</f>
        <v>#DIV/0!</v>
      </c>
      <c r="D80" s="384" t="e">
        <f t="shared" si="16"/>
        <v>#DIV/0!</v>
      </c>
      <c r="E80" s="384" t="e">
        <f t="shared" si="16"/>
        <v>#DIV/0!</v>
      </c>
      <c r="F80" s="384" t="e">
        <f t="shared" si="16"/>
        <v>#DIV/0!</v>
      </c>
      <c r="G80" s="384" t="e">
        <f t="shared" si="16"/>
        <v>#DIV/0!</v>
      </c>
      <c r="H80" s="384" t="e">
        <f t="shared" si="16"/>
        <v>#DIV/0!</v>
      </c>
      <c r="I80" s="384" t="e">
        <f t="shared" si="16"/>
        <v>#DIV/0!</v>
      </c>
      <c r="J80" s="384" t="e">
        <f t="shared" si="16"/>
        <v>#DIV/0!</v>
      </c>
      <c r="K80" s="384" t="e">
        <f t="shared" si="16"/>
        <v>#DIV/0!</v>
      </c>
      <c r="L80" s="344"/>
      <c r="M80" s="98"/>
    </row>
    <row r="81" spans="1:13" s="253" customFormat="1" ht="13" x14ac:dyDescent="0.35">
      <c r="A81" s="383" t="s">
        <v>678</v>
      </c>
      <c r="B81" s="378" t="e">
        <f t="shared" ref="B81:K81" si="17">N(AND(B80&gt;0,$K$61&gt;0)*$K$61)</f>
        <v>#DIV/0!</v>
      </c>
      <c r="C81" s="378" t="e">
        <f t="shared" si="17"/>
        <v>#DIV/0!</v>
      </c>
      <c r="D81" s="378" t="e">
        <f t="shared" si="17"/>
        <v>#DIV/0!</v>
      </c>
      <c r="E81" s="378" t="e">
        <f t="shared" si="17"/>
        <v>#DIV/0!</v>
      </c>
      <c r="F81" s="378" t="e">
        <f t="shared" si="17"/>
        <v>#DIV/0!</v>
      </c>
      <c r="G81" s="378" t="e">
        <f t="shared" si="17"/>
        <v>#DIV/0!</v>
      </c>
      <c r="H81" s="378" t="e">
        <f t="shared" si="17"/>
        <v>#DIV/0!</v>
      </c>
      <c r="I81" s="378" t="e">
        <f t="shared" si="17"/>
        <v>#DIV/0!</v>
      </c>
      <c r="J81" s="378" t="e">
        <f t="shared" si="17"/>
        <v>#DIV/0!</v>
      </c>
      <c r="K81" s="378" t="e">
        <f t="shared" si="17"/>
        <v>#DIV/0!</v>
      </c>
      <c r="L81" s="344"/>
      <c r="M81" s="98"/>
    </row>
    <row r="82" spans="1:13" s="253" customFormat="1" ht="13" x14ac:dyDescent="0.35">
      <c r="A82" s="78"/>
      <c r="B82" s="344"/>
      <c r="C82" s="386"/>
      <c r="D82" s="344"/>
      <c r="E82" s="344"/>
      <c r="F82" s="344"/>
      <c r="G82" s="344"/>
      <c r="H82" s="344"/>
      <c r="I82" s="344"/>
      <c r="J82" s="344"/>
      <c r="K82" s="344"/>
      <c r="L82" s="344"/>
      <c r="M82" s="98"/>
    </row>
    <row r="83" spans="1:13" s="253" customFormat="1" ht="13" x14ac:dyDescent="0.35">
      <c r="A83" s="78"/>
      <c r="B83" s="344"/>
      <c r="C83" s="386"/>
      <c r="D83" s="344"/>
      <c r="E83" s="344"/>
      <c r="F83" s="344"/>
      <c r="G83" s="344"/>
      <c r="H83" s="344"/>
      <c r="I83" s="344"/>
      <c r="J83" s="344"/>
      <c r="K83" s="344"/>
      <c r="L83" s="344"/>
      <c r="M83" s="98"/>
    </row>
    <row r="84" spans="1:13" s="253" customFormat="1" ht="13" x14ac:dyDescent="0.35">
      <c r="A84" s="78"/>
      <c r="B84" s="344"/>
      <c r="C84" s="386"/>
      <c r="D84" s="344"/>
      <c r="E84" s="344"/>
      <c r="F84" s="344"/>
      <c r="G84" s="344"/>
      <c r="H84" s="344"/>
      <c r="I84" s="344"/>
      <c r="J84" s="344"/>
      <c r="K84" s="344"/>
      <c r="L84" s="344"/>
      <c r="M84" s="98"/>
    </row>
    <row r="85" spans="1:13" s="253" customFormat="1" ht="13" x14ac:dyDescent="0.35">
      <c r="A85" s="78"/>
      <c r="B85" s="344"/>
      <c r="C85" s="386"/>
      <c r="D85" s="344"/>
      <c r="E85" s="344"/>
      <c r="F85" s="344"/>
      <c r="G85" s="344"/>
      <c r="H85" s="344"/>
      <c r="I85" s="344"/>
      <c r="J85" s="344"/>
      <c r="K85" s="344"/>
      <c r="L85" s="344"/>
      <c r="M85" s="98"/>
    </row>
    <row r="86" spans="1:13" s="253" customFormat="1" ht="13" x14ac:dyDescent="0.35">
      <c r="A86" s="78"/>
      <c r="B86" s="344"/>
      <c r="C86" s="386"/>
      <c r="D86" s="344"/>
      <c r="E86" s="344"/>
      <c r="F86" s="344"/>
      <c r="G86" s="344"/>
      <c r="H86" s="344"/>
      <c r="I86" s="344"/>
      <c r="J86" s="344"/>
      <c r="K86" s="344"/>
      <c r="L86" s="344"/>
      <c r="M86" s="98"/>
    </row>
    <row r="87" spans="1:13" s="253" customFormat="1" ht="13" x14ac:dyDescent="0.35">
      <c r="A87" s="78"/>
      <c r="B87" s="344"/>
      <c r="C87" s="386"/>
      <c r="D87" s="344"/>
      <c r="E87" s="344"/>
      <c r="F87" s="344"/>
      <c r="G87" s="344"/>
      <c r="H87" s="344"/>
      <c r="I87" s="344"/>
      <c r="J87" s="344"/>
      <c r="K87" s="344"/>
      <c r="L87" s="344"/>
      <c r="M87" s="98"/>
    </row>
    <row r="88" spans="1:13" s="253" customFormat="1" ht="13" x14ac:dyDescent="0.35">
      <c r="A88" s="78"/>
      <c r="B88" s="344"/>
      <c r="C88" s="386"/>
      <c r="D88" s="344"/>
      <c r="E88" s="344"/>
      <c r="F88" s="344"/>
      <c r="G88" s="344"/>
      <c r="H88" s="344"/>
      <c r="I88" s="344"/>
      <c r="J88" s="344"/>
      <c r="K88" s="344"/>
      <c r="L88" s="344"/>
      <c r="M88" s="98"/>
    </row>
    <row r="89" spans="1:13" s="253" customFormat="1" ht="13" x14ac:dyDescent="0.35">
      <c r="A89" s="78"/>
      <c r="B89" s="344"/>
      <c r="C89" s="386"/>
      <c r="D89" s="344"/>
      <c r="E89" s="344"/>
      <c r="F89" s="344"/>
      <c r="G89" s="344"/>
      <c r="H89" s="344"/>
      <c r="I89" s="344"/>
      <c r="J89" s="344"/>
      <c r="K89" s="344"/>
      <c r="L89" s="344"/>
      <c r="M89" s="98"/>
    </row>
  </sheetData>
  <mergeCells count="11">
    <mergeCell ref="C66:F66"/>
    <mergeCell ref="B67:K67"/>
    <mergeCell ref="B71:K71"/>
    <mergeCell ref="B75:K75"/>
    <mergeCell ref="B79:K79"/>
    <mergeCell ref="A1:F1"/>
    <mergeCell ref="A2:K2"/>
    <mergeCell ref="C6:L6"/>
    <mergeCell ref="A22:L22"/>
    <mergeCell ref="A59:A60"/>
    <mergeCell ref="B59:K59"/>
  </mergeCells>
  <conditionalFormatting sqref="C18:D18">
    <cfRule type="containsText" dxfId="1" priority="2" operator="containsText" text="&gt;0">
      <formula>NOT(ISERROR(SEARCH("&gt;0",C18)))</formula>
    </cfRule>
  </conditionalFormatting>
  <conditionalFormatting sqref="D19">
    <cfRule type="cellIs" dxfId="0" priority="1" operator="greaterThan">
      <formula>0.04</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[2]LIST!#REF!</xm:f>
          </x14:formula1>
          <xm:sqref>B4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4"/>
  <sheetViews>
    <sheetView topLeftCell="A114" workbookViewId="0">
      <selection activeCell="N87" sqref="N87"/>
    </sheetView>
  </sheetViews>
  <sheetFormatPr defaultColWidth="8.36328125" defaultRowHeight="13.5" x14ac:dyDescent="0.35"/>
  <cols>
    <col min="1" max="1" width="5.6328125" style="341" customWidth="1"/>
    <col min="2" max="2" width="42.36328125" style="78" customWidth="1"/>
    <col min="3" max="12" width="9.26953125" style="300" customWidth="1"/>
    <col min="13" max="222" width="8.36328125" style="387"/>
    <col min="223" max="223" width="5.6328125" style="387" customWidth="1"/>
    <col min="224" max="224" width="73.453125" style="387" customWidth="1"/>
    <col min="225" max="228" width="13.54296875" style="387" customWidth="1"/>
    <col min="229" max="478" width="8.36328125" style="387"/>
    <col min="479" max="479" width="5.6328125" style="387" customWidth="1"/>
    <col min="480" max="480" width="73.453125" style="387" customWidth="1"/>
    <col min="481" max="484" width="13.54296875" style="387" customWidth="1"/>
    <col min="485" max="734" width="8.36328125" style="387"/>
    <col min="735" max="735" width="5.6328125" style="387" customWidth="1"/>
    <col min="736" max="736" width="73.453125" style="387" customWidth="1"/>
    <col min="737" max="740" width="13.54296875" style="387" customWidth="1"/>
    <col min="741" max="990" width="8.36328125" style="387"/>
    <col min="991" max="991" width="5.6328125" style="387" customWidth="1"/>
    <col min="992" max="992" width="73.453125" style="387" customWidth="1"/>
    <col min="993" max="996" width="13.54296875" style="387" customWidth="1"/>
    <col min="997" max="1246" width="8.36328125" style="387"/>
    <col min="1247" max="1247" width="5.6328125" style="387" customWidth="1"/>
    <col min="1248" max="1248" width="73.453125" style="387" customWidth="1"/>
    <col min="1249" max="1252" width="13.54296875" style="387" customWidth="1"/>
    <col min="1253" max="1502" width="8.36328125" style="387"/>
    <col min="1503" max="1503" width="5.6328125" style="387" customWidth="1"/>
    <col min="1504" max="1504" width="73.453125" style="387" customWidth="1"/>
    <col min="1505" max="1508" width="13.54296875" style="387" customWidth="1"/>
    <col min="1509" max="1758" width="8.36328125" style="387"/>
    <col min="1759" max="1759" width="5.6328125" style="387" customWidth="1"/>
    <col min="1760" max="1760" width="73.453125" style="387" customWidth="1"/>
    <col min="1761" max="1764" width="13.54296875" style="387" customWidth="1"/>
    <col min="1765" max="2014" width="8.36328125" style="387"/>
    <col min="2015" max="2015" width="5.6328125" style="387" customWidth="1"/>
    <col min="2016" max="2016" width="73.453125" style="387" customWidth="1"/>
    <col min="2017" max="2020" width="13.54296875" style="387" customWidth="1"/>
    <col min="2021" max="2270" width="8.36328125" style="387"/>
    <col min="2271" max="2271" width="5.6328125" style="387" customWidth="1"/>
    <col min="2272" max="2272" width="73.453125" style="387" customWidth="1"/>
    <col min="2273" max="2276" width="13.54296875" style="387" customWidth="1"/>
    <col min="2277" max="2526" width="8.36328125" style="387"/>
    <col min="2527" max="2527" width="5.6328125" style="387" customWidth="1"/>
    <col min="2528" max="2528" width="73.453125" style="387" customWidth="1"/>
    <col min="2529" max="2532" width="13.54296875" style="387" customWidth="1"/>
    <col min="2533" max="2782" width="8.36328125" style="387"/>
    <col min="2783" max="2783" width="5.6328125" style="387" customWidth="1"/>
    <col min="2784" max="2784" width="73.453125" style="387" customWidth="1"/>
    <col min="2785" max="2788" width="13.54296875" style="387" customWidth="1"/>
    <col min="2789" max="3038" width="8.36328125" style="387"/>
    <col min="3039" max="3039" width="5.6328125" style="387" customWidth="1"/>
    <col min="3040" max="3040" width="73.453125" style="387" customWidth="1"/>
    <col min="3041" max="3044" width="13.54296875" style="387" customWidth="1"/>
    <col min="3045" max="3294" width="8.36328125" style="387"/>
    <col min="3295" max="3295" width="5.6328125" style="387" customWidth="1"/>
    <col min="3296" max="3296" width="73.453125" style="387" customWidth="1"/>
    <col min="3297" max="3300" width="13.54296875" style="387" customWidth="1"/>
    <col min="3301" max="3550" width="8.36328125" style="387"/>
    <col min="3551" max="3551" width="5.6328125" style="387" customWidth="1"/>
    <col min="3552" max="3552" width="73.453125" style="387" customWidth="1"/>
    <col min="3553" max="3556" width="13.54296875" style="387" customWidth="1"/>
    <col min="3557" max="3806" width="8.36328125" style="387"/>
    <col min="3807" max="3807" width="5.6328125" style="387" customWidth="1"/>
    <col min="3808" max="3808" width="73.453125" style="387" customWidth="1"/>
    <col min="3809" max="3812" width="13.54296875" style="387" customWidth="1"/>
    <col min="3813" max="4062" width="8.36328125" style="387"/>
    <col min="4063" max="4063" width="5.6328125" style="387" customWidth="1"/>
    <col min="4064" max="4064" width="73.453125" style="387" customWidth="1"/>
    <col min="4065" max="4068" width="13.54296875" style="387" customWidth="1"/>
    <col min="4069" max="4318" width="8.36328125" style="387"/>
    <col min="4319" max="4319" width="5.6328125" style="387" customWidth="1"/>
    <col min="4320" max="4320" width="73.453125" style="387" customWidth="1"/>
    <col min="4321" max="4324" width="13.54296875" style="387" customWidth="1"/>
    <col min="4325" max="4574" width="8.36328125" style="387"/>
    <col min="4575" max="4575" width="5.6328125" style="387" customWidth="1"/>
    <col min="4576" max="4576" width="73.453125" style="387" customWidth="1"/>
    <col min="4577" max="4580" width="13.54296875" style="387" customWidth="1"/>
    <col min="4581" max="4830" width="8.36328125" style="387"/>
    <col min="4831" max="4831" width="5.6328125" style="387" customWidth="1"/>
    <col min="4832" max="4832" width="73.453125" style="387" customWidth="1"/>
    <col min="4833" max="4836" width="13.54296875" style="387" customWidth="1"/>
    <col min="4837" max="5086" width="8.36328125" style="387"/>
    <col min="5087" max="5087" width="5.6328125" style="387" customWidth="1"/>
    <col min="5088" max="5088" width="73.453125" style="387" customWidth="1"/>
    <col min="5089" max="5092" width="13.54296875" style="387" customWidth="1"/>
    <col min="5093" max="5342" width="8.36328125" style="387"/>
    <col min="5343" max="5343" width="5.6328125" style="387" customWidth="1"/>
    <col min="5344" max="5344" width="73.453125" style="387" customWidth="1"/>
    <col min="5345" max="5348" width="13.54296875" style="387" customWidth="1"/>
    <col min="5349" max="5598" width="8.36328125" style="387"/>
    <col min="5599" max="5599" width="5.6328125" style="387" customWidth="1"/>
    <col min="5600" max="5600" width="73.453125" style="387" customWidth="1"/>
    <col min="5601" max="5604" width="13.54296875" style="387" customWidth="1"/>
    <col min="5605" max="5854" width="8.36328125" style="387"/>
    <col min="5855" max="5855" width="5.6328125" style="387" customWidth="1"/>
    <col min="5856" max="5856" width="73.453125" style="387" customWidth="1"/>
    <col min="5857" max="5860" width="13.54296875" style="387" customWidth="1"/>
    <col min="5861" max="6110" width="8.36328125" style="387"/>
    <col min="6111" max="6111" width="5.6328125" style="387" customWidth="1"/>
    <col min="6112" max="6112" width="73.453125" style="387" customWidth="1"/>
    <col min="6113" max="6116" width="13.54296875" style="387" customWidth="1"/>
    <col min="6117" max="6366" width="8.36328125" style="387"/>
    <col min="6367" max="6367" width="5.6328125" style="387" customWidth="1"/>
    <col min="6368" max="6368" width="73.453125" style="387" customWidth="1"/>
    <col min="6369" max="6372" width="13.54296875" style="387" customWidth="1"/>
    <col min="6373" max="6622" width="8.36328125" style="387"/>
    <col min="6623" max="6623" width="5.6328125" style="387" customWidth="1"/>
    <col min="6624" max="6624" width="73.453125" style="387" customWidth="1"/>
    <col min="6625" max="6628" width="13.54296875" style="387" customWidth="1"/>
    <col min="6629" max="6878" width="8.36328125" style="387"/>
    <col min="6879" max="6879" width="5.6328125" style="387" customWidth="1"/>
    <col min="6880" max="6880" width="73.453125" style="387" customWidth="1"/>
    <col min="6881" max="6884" width="13.54296875" style="387" customWidth="1"/>
    <col min="6885" max="7134" width="8.36328125" style="387"/>
    <col min="7135" max="7135" width="5.6328125" style="387" customWidth="1"/>
    <col min="7136" max="7136" width="73.453125" style="387" customWidth="1"/>
    <col min="7137" max="7140" width="13.54296875" style="387" customWidth="1"/>
    <col min="7141" max="7390" width="8.36328125" style="387"/>
    <col min="7391" max="7391" width="5.6328125" style="387" customWidth="1"/>
    <col min="7392" max="7392" width="73.453125" style="387" customWidth="1"/>
    <col min="7393" max="7396" width="13.54296875" style="387" customWidth="1"/>
    <col min="7397" max="7646" width="8.36328125" style="387"/>
    <col min="7647" max="7647" width="5.6328125" style="387" customWidth="1"/>
    <col min="7648" max="7648" width="73.453125" style="387" customWidth="1"/>
    <col min="7649" max="7652" width="13.54296875" style="387" customWidth="1"/>
    <col min="7653" max="7902" width="8.36328125" style="387"/>
    <col min="7903" max="7903" width="5.6328125" style="387" customWidth="1"/>
    <col min="7904" max="7904" width="73.453125" style="387" customWidth="1"/>
    <col min="7905" max="7908" width="13.54296875" style="387" customWidth="1"/>
    <col min="7909" max="8158" width="8.36328125" style="387"/>
    <col min="8159" max="8159" width="5.6328125" style="387" customWidth="1"/>
    <col min="8160" max="8160" width="73.453125" style="387" customWidth="1"/>
    <col min="8161" max="8164" width="13.54296875" style="387" customWidth="1"/>
    <col min="8165" max="8414" width="8.36328125" style="387"/>
    <col min="8415" max="8415" width="5.6328125" style="387" customWidth="1"/>
    <col min="8416" max="8416" width="73.453125" style="387" customWidth="1"/>
    <col min="8417" max="8420" width="13.54296875" style="387" customWidth="1"/>
    <col min="8421" max="8670" width="8.36328125" style="387"/>
    <col min="8671" max="8671" width="5.6328125" style="387" customWidth="1"/>
    <col min="8672" max="8672" width="73.453125" style="387" customWidth="1"/>
    <col min="8673" max="8676" width="13.54296875" style="387" customWidth="1"/>
    <col min="8677" max="8926" width="8.36328125" style="387"/>
    <col min="8927" max="8927" width="5.6328125" style="387" customWidth="1"/>
    <col min="8928" max="8928" width="73.453125" style="387" customWidth="1"/>
    <col min="8929" max="8932" width="13.54296875" style="387" customWidth="1"/>
    <col min="8933" max="9182" width="8.36328125" style="387"/>
    <col min="9183" max="9183" width="5.6328125" style="387" customWidth="1"/>
    <col min="9184" max="9184" width="73.453125" style="387" customWidth="1"/>
    <col min="9185" max="9188" width="13.54296875" style="387" customWidth="1"/>
    <col min="9189" max="9438" width="8.36328125" style="387"/>
    <col min="9439" max="9439" width="5.6328125" style="387" customWidth="1"/>
    <col min="9440" max="9440" width="73.453125" style="387" customWidth="1"/>
    <col min="9441" max="9444" width="13.54296875" style="387" customWidth="1"/>
    <col min="9445" max="9694" width="8.36328125" style="387"/>
    <col min="9695" max="9695" width="5.6328125" style="387" customWidth="1"/>
    <col min="9696" max="9696" width="73.453125" style="387" customWidth="1"/>
    <col min="9697" max="9700" width="13.54296875" style="387" customWidth="1"/>
    <col min="9701" max="9950" width="8.36328125" style="387"/>
    <col min="9951" max="9951" width="5.6328125" style="387" customWidth="1"/>
    <col min="9952" max="9952" width="73.453125" style="387" customWidth="1"/>
    <col min="9953" max="9956" width="13.54296875" style="387" customWidth="1"/>
    <col min="9957" max="10206" width="8.36328125" style="387"/>
    <col min="10207" max="10207" width="5.6328125" style="387" customWidth="1"/>
    <col min="10208" max="10208" width="73.453125" style="387" customWidth="1"/>
    <col min="10209" max="10212" width="13.54296875" style="387" customWidth="1"/>
    <col min="10213" max="10462" width="8.36328125" style="387"/>
    <col min="10463" max="10463" width="5.6328125" style="387" customWidth="1"/>
    <col min="10464" max="10464" width="73.453125" style="387" customWidth="1"/>
    <col min="10465" max="10468" width="13.54296875" style="387" customWidth="1"/>
    <col min="10469" max="10718" width="8.36328125" style="387"/>
    <col min="10719" max="10719" width="5.6328125" style="387" customWidth="1"/>
    <col min="10720" max="10720" width="73.453125" style="387" customWidth="1"/>
    <col min="10721" max="10724" width="13.54296875" style="387" customWidth="1"/>
    <col min="10725" max="10974" width="8.36328125" style="387"/>
    <col min="10975" max="10975" width="5.6328125" style="387" customWidth="1"/>
    <col min="10976" max="10976" width="73.453125" style="387" customWidth="1"/>
    <col min="10977" max="10980" width="13.54296875" style="387" customWidth="1"/>
    <col min="10981" max="11230" width="8.36328125" style="387"/>
    <col min="11231" max="11231" width="5.6328125" style="387" customWidth="1"/>
    <col min="11232" max="11232" width="73.453125" style="387" customWidth="1"/>
    <col min="11233" max="11236" width="13.54296875" style="387" customWidth="1"/>
    <col min="11237" max="11486" width="8.36328125" style="387"/>
    <col min="11487" max="11487" width="5.6328125" style="387" customWidth="1"/>
    <col min="11488" max="11488" width="73.453125" style="387" customWidth="1"/>
    <col min="11489" max="11492" width="13.54296875" style="387" customWidth="1"/>
    <col min="11493" max="11742" width="8.36328125" style="387"/>
    <col min="11743" max="11743" width="5.6328125" style="387" customWidth="1"/>
    <col min="11744" max="11744" width="73.453125" style="387" customWidth="1"/>
    <col min="11745" max="11748" width="13.54296875" style="387" customWidth="1"/>
    <col min="11749" max="11998" width="8.36328125" style="387"/>
    <col min="11999" max="11999" width="5.6328125" style="387" customWidth="1"/>
    <col min="12000" max="12000" width="73.453125" style="387" customWidth="1"/>
    <col min="12001" max="12004" width="13.54296875" style="387" customWidth="1"/>
    <col min="12005" max="12254" width="8.36328125" style="387"/>
    <col min="12255" max="12255" width="5.6328125" style="387" customWidth="1"/>
    <col min="12256" max="12256" width="73.453125" style="387" customWidth="1"/>
    <col min="12257" max="12260" width="13.54296875" style="387" customWidth="1"/>
    <col min="12261" max="12510" width="8.36328125" style="387"/>
    <col min="12511" max="12511" width="5.6328125" style="387" customWidth="1"/>
    <col min="12512" max="12512" width="73.453125" style="387" customWidth="1"/>
    <col min="12513" max="12516" width="13.54296875" style="387" customWidth="1"/>
    <col min="12517" max="12766" width="8.36328125" style="387"/>
    <col min="12767" max="12767" width="5.6328125" style="387" customWidth="1"/>
    <col min="12768" max="12768" width="73.453125" style="387" customWidth="1"/>
    <col min="12769" max="12772" width="13.54296875" style="387" customWidth="1"/>
    <col min="12773" max="13022" width="8.36328125" style="387"/>
    <col min="13023" max="13023" width="5.6328125" style="387" customWidth="1"/>
    <col min="13024" max="13024" width="73.453125" style="387" customWidth="1"/>
    <col min="13025" max="13028" width="13.54296875" style="387" customWidth="1"/>
    <col min="13029" max="13278" width="8.36328125" style="387"/>
    <col min="13279" max="13279" width="5.6328125" style="387" customWidth="1"/>
    <col min="13280" max="13280" width="73.453125" style="387" customWidth="1"/>
    <col min="13281" max="13284" width="13.54296875" style="387" customWidth="1"/>
    <col min="13285" max="13534" width="8.36328125" style="387"/>
    <col min="13535" max="13535" width="5.6328125" style="387" customWidth="1"/>
    <col min="13536" max="13536" width="73.453125" style="387" customWidth="1"/>
    <col min="13537" max="13540" width="13.54296875" style="387" customWidth="1"/>
    <col min="13541" max="13790" width="8.36328125" style="387"/>
    <col min="13791" max="13791" width="5.6328125" style="387" customWidth="1"/>
    <col min="13792" max="13792" width="73.453125" style="387" customWidth="1"/>
    <col min="13793" max="13796" width="13.54296875" style="387" customWidth="1"/>
    <col min="13797" max="14046" width="8.36328125" style="387"/>
    <col min="14047" max="14047" width="5.6328125" style="387" customWidth="1"/>
    <col min="14048" max="14048" width="73.453125" style="387" customWidth="1"/>
    <col min="14049" max="14052" width="13.54296875" style="387" customWidth="1"/>
    <col min="14053" max="14302" width="8.36328125" style="387"/>
    <col min="14303" max="14303" width="5.6328125" style="387" customWidth="1"/>
    <col min="14304" max="14304" width="73.453125" style="387" customWidth="1"/>
    <col min="14305" max="14308" width="13.54296875" style="387" customWidth="1"/>
    <col min="14309" max="14558" width="8.36328125" style="387"/>
    <col min="14559" max="14559" width="5.6328125" style="387" customWidth="1"/>
    <col min="14560" max="14560" width="73.453125" style="387" customWidth="1"/>
    <col min="14561" max="14564" width="13.54296875" style="387" customWidth="1"/>
    <col min="14565" max="14814" width="8.36328125" style="387"/>
    <col min="14815" max="14815" width="5.6328125" style="387" customWidth="1"/>
    <col min="14816" max="14816" width="73.453125" style="387" customWidth="1"/>
    <col min="14817" max="14820" width="13.54296875" style="387" customWidth="1"/>
    <col min="14821" max="15070" width="8.36328125" style="387"/>
    <col min="15071" max="15071" width="5.6328125" style="387" customWidth="1"/>
    <col min="15072" max="15072" width="73.453125" style="387" customWidth="1"/>
    <col min="15073" max="15076" width="13.54296875" style="387" customWidth="1"/>
    <col min="15077" max="15326" width="8.36328125" style="387"/>
    <col min="15327" max="15327" width="5.6328125" style="387" customWidth="1"/>
    <col min="15328" max="15328" width="73.453125" style="387" customWidth="1"/>
    <col min="15329" max="15332" width="13.54296875" style="387" customWidth="1"/>
    <col min="15333" max="15582" width="8.36328125" style="387"/>
    <col min="15583" max="15583" width="5.6328125" style="387" customWidth="1"/>
    <col min="15584" max="15584" width="73.453125" style="387" customWidth="1"/>
    <col min="15585" max="15588" width="13.54296875" style="387" customWidth="1"/>
    <col min="15589" max="15838" width="8.36328125" style="387"/>
    <col min="15839" max="15839" width="5.6328125" style="387" customWidth="1"/>
    <col min="15840" max="15840" width="73.453125" style="387" customWidth="1"/>
    <col min="15841" max="15844" width="13.54296875" style="387" customWidth="1"/>
    <col min="15845" max="16094" width="8.36328125" style="387"/>
    <col min="16095" max="16095" width="5.6328125" style="387" customWidth="1"/>
    <col min="16096" max="16096" width="73.453125" style="387" customWidth="1"/>
    <col min="16097" max="16100" width="13.54296875" style="387" customWidth="1"/>
    <col min="16101" max="16384" width="8.36328125" style="387"/>
  </cols>
  <sheetData>
    <row r="1" spans="1:12" x14ac:dyDescent="0.35">
      <c r="A1" s="564" t="s">
        <v>695</v>
      </c>
      <c r="B1" s="564"/>
      <c r="C1" s="564"/>
      <c r="D1" s="564"/>
      <c r="E1" s="564"/>
    </row>
    <row r="2" spans="1:12" customFormat="1" ht="14.5" x14ac:dyDescent="0.35"/>
    <row r="3" spans="1:12" ht="15" customHeight="1" x14ac:dyDescent="0.35">
      <c r="A3" s="643" t="s">
        <v>696</v>
      </c>
      <c r="B3" s="643"/>
      <c r="C3" s="643"/>
      <c r="D3" s="643"/>
      <c r="E3" s="643"/>
      <c r="F3" s="643"/>
      <c r="G3" s="643"/>
      <c r="H3" s="643"/>
      <c r="I3" s="643"/>
      <c r="J3" s="643"/>
      <c r="K3" s="643"/>
      <c r="L3" s="643"/>
    </row>
    <row r="4" spans="1:12" s="211" customFormat="1" ht="14.5" x14ac:dyDescent="0.35">
      <c r="A4" s="644" t="s">
        <v>697</v>
      </c>
      <c r="B4" s="646" t="s">
        <v>698</v>
      </c>
      <c r="C4" s="648" t="s">
        <v>3</v>
      </c>
      <c r="D4" s="649"/>
      <c r="E4" s="649"/>
      <c r="F4" s="649"/>
      <c r="G4" s="649"/>
      <c r="H4" s="649"/>
      <c r="I4" s="649"/>
      <c r="J4" s="649"/>
      <c r="K4" s="649"/>
      <c r="L4" s="650"/>
    </row>
    <row r="5" spans="1:12" s="211" customFormat="1" ht="14.5" x14ac:dyDescent="0.35">
      <c r="A5" s="645"/>
      <c r="B5" s="647"/>
      <c r="C5" s="388" t="s">
        <v>563</v>
      </c>
      <c r="D5" s="388" t="s">
        <v>564</v>
      </c>
      <c r="E5" s="388" t="s">
        <v>565</v>
      </c>
      <c r="F5" s="388" t="s">
        <v>566</v>
      </c>
      <c r="G5" s="388" t="s">
        <v>567</v>
      </c>
      <c r="H5" s="388" t="s">
        <v>568</v>
      </c>
      <c r="I5" s="388" t="s">
        <v>569</v>
      </c>
      <c r="J5" s="388" t="s">
        <v>570</v>
      </c>
      <c r="K5" s="388" t="s">
        <v>571</v>
      </c>
      <c r="L5" s="388" t="s">
        <v>572</v>
      </c>
    </row>
    <row r="6" spans="1:12" x14ac:dyDescent="0.35">
      <c r="A6" s="651" t="s">
        <v>629</v>
      </c>
      <c r="B6" s="652"/>
      <c r="C6" s="652"/>
      <c r="D6" s="652"/>
      <c r="E6" s="652"/>
      <c r="F6" s="652"/>
      <c r="G6" s="652"/>
      <c r="H6" s="652"/>
      <c r="I6" s="652"/>
      <c r="J6" s="652"/>
      <c r="K6" s="652"/>
      <c r="L6" s="652"/>
    </row>
    <row r="7" spans="1:12" x14ac:dyDescent="0.35">
      <c r="A7" s="653" t="s">
        <v>630</v>
      </c>
      <c r="B7" s="654"/>
      <c r="C7" s="311"/>
      <c r="D7" s="311"/>
      <c r="E7" s="311"/>
      <c r="F7" s="311"/>
      <c r="G7" s="311"/>
      <c r="H7" s="311"/>
      <c r="I7" s="311"/>
      <c r="J7" s="311"/>
      <c r="K7" s="311"/>
      <c r="L7" s="311"/>
    </row>
    <row r="8" spans="1:12" ht="24" x14ac:dyDescent="0.35">
      <c r="A8" s="389">
        <v>1</v>
      </c>
      <c r="B8" s="322" t="s">
        <v>631</v>
      </c>
      <c r="C8" s="313">
        <v>0</v>
      </c>
      <c r="D8" s="313">
        <v>0</v>
      </c>
      <c r="E8" s="313">
        <v>0</v>
      </c>
      <c r="F8" s="313">
        <v>0</v>
      </c>
      <c r="G8" s="313">
        <v>0</v>
      </c>
      <c r="H8" s="313">
        <v>0</v>
      </c>
      <c r="I8" s="313">
        <v>0</v>
      </c>
      <c r="J8" s="313">
        <v>0</v>
      </c>
      <c r="K8" s="313">
        <v>0</v>
      </c>
      <c r="L8" s="313">
        <v>0</v>
      </c>
    </row>
    <row r="9" spans="1:12" x14ac:dyDescent="0.35">
      <c r="A9" s="312">
        <v>2</v>
      </c>
      <c r="B9" s="322" t="s">
        <v>699</v>
      </c>
      <c r="C9" s="390">
        <f>C10+C11</f>
        <v>0</v>
      </c>
      <c r="D9" s="390">
        <f t="shared" ref="D9:L9" si="0">D10+D11</f>
        <v>0</v>
      </c>
      <c r="E9" s="390">
        <f t="shared" si="0"/>
        <v>0</v>
      </c>
      <c r="F9" s="390">
        <f t="shared" si="0"/>
        <v>0</v>
      </c>
      <c r="G9" s="390">
        <f t="shared" si="0"/>
        <v>0</v>
      </c>
      <c r="H9" s="390">
        <f t="shared" si="0"/>
        <v>0</v>
      </c>
      <c r="I9" s="390">
        <f t="shared" si="0"/>
        <v>0</v>
      </c>
      <c r="J9" s="390">
        <f t="shared" si="0"/>
        <v>0</v>
      </c>
      <c r="K9" s="390">
        <f t="shared" si="0"/>
        <v>0</v>
      </c>
      <c r="L9" s="390">
        <f t="shared" si="0"/>
        <v>0</v>
      </c>
    </row>
    <row r="10" spans="1:12" x14ac:dyDescent="0.35">
      <c r="A10" s="312" t="s">
        <v>700</v>
      </c>
      <c r="B10" s="322" t="s">
        <v>701</v>
      </c>
      <c r="C10" s="313">
        <v>0</v>
      </c>
      <c r="D10" s="313">
        <v>0</v>
      </c>
      <c r="E10" s="313">
        <v>0</v>
      </c>
      <c r="F10" s="313">
        <v>0</v>
      </c>
      <c r="G10" s="313">
        <v>0</v>
      </c>
      <c r="H10" s="313">
        <v>0</v>
      </c>
      <c r="I10" s="313">
        <v>0</v>
      </c>
      <c r="J10" s="313">
        <v>0</v>
      </c>
      <c r="K10" s="313">
        <v>0</v>
      </c>
      <c r="L10" s="313">
        <v>0</v>
      </c>
    </row>
    <row r="11" spans="1:12" ht="24" x14ac:dyDescent="0.35">
      <c r="A11" s="312" t="s">
        <v>702</v>
      </c>
      <c r="B11" s="322" t="s">
        <v>703</v>
      </c>
      <c r="C11" s="313">
        <v>0</v>
      </c>
      <c r="D11" s="313">
        <v>0</v>
      </c>
      <c r="E11" s="313">
        <v>0</v>
      </c>
      <c r="F11" s="313">
        <v>0</v>
      </c>
      <c r="G11" s="313">
        <v>0</v>
      </c>
      <c r="H11" s="313">
        <v>0</v>
      </c>
      <c r="I11" s="313">
        <v>0</v>
      </c>
      <c r="J11" s="313">
        <v>0</v>
      </c>
      <c r="K11" s="313">
        <v>0</v>
      </c>
      <c r="L11" s="313">
        <v>0</v>
      </c>
    </row>
    <row r="12" spans="1:12" x14ac:dyDescent="0.35">
      <c r="A12" s="312">
        <v>3</v>
      </c>
      <c r="B12" s="322" t="s">
        <v>704</v>
      </c>
      <c r="C12" s="313">
        <v>0</v>
      </c>
      <c r="D12" s="313">
        <v>0</v>
      </c>
      <c r="E12" s="313">
        <v>0</v>
      </c>
      <c r="F12" s="313">
        <v>0</v>
      </c>
      <c r="G12" s="313">
        <v>0</v>
      </c>
      <c r="H12" s="313">
        <v>0</v>
      </c>
      <c r="I12" s="313">
        <v>0</v>
      </c>
      <c r="J12" s="313">
        <v>0</v>
      </c>
      <c r="K12" s="313">
        <v>0</v>
      </c>
      <c r="L12" s="313">
        <v>0</v>
      </c>
    </row>
    <row r="13" spans="1:12" x14ac:dyDescent="0.35">
      <c r="A13" s="312">
        <v>4</v>
      </c>
      <c r="B13" s="322" t="s">
        <v>633</v>
      </c>
      <c r="C13" s="313">
        <v>0</v>
      </c>
      <c r="D13" s="313">
        <v>0</v>
      </c>
      <c r="E13" s="313">
        <v>0</v>
      </c>
      <c r="F13" s="313">
        <v>0</v>
      </c>
      <c r="G13" s="313">
        <v>0</v>
      </c>
      <c r="H13" s="313">
        <v>0</v>
      </c>
      <c r="I13" s="313">
        <v>0</v>
      </c>
      <c r="J13" s="313">
        <v>0</v>
      </c>
      <c r="K13" s="313">
        <v>0</v>
      </c>
      <c r="L13" s="313">
        <v>0</v>
      </c>
    </row>
    <row r="14" spans="1:12" x14ac:dyDescent="0.35">
      <c r="A14" s="655" t="s">
        <v>705</v>
      </c>
      <c r="B14" s="655"/>
      <c r="C14" s="356">
        <f>C8+C9+C12+C13</f>
        <v>0</v>
      </c>
      <c r="D14" s="356">
        <f t="shared" ref="D14:L14" si="1">D8+D9+D12+D13</f>
        <v>0</v>
      </c>
      <c r="E14" s="356">
        <f t="shared" si="1"/>
        <v>0</v>
      </c>
      <c r="F14" s="356">
        <f t="shared" si="1"/>
        <v>0</v>
      </c>
      <c r="G14" s="356">
        <f t="shared" si="1"/>
        <v>0</v>
      </c>
      <c r="H14" s="356">
        <f t="shared" si="1"/>
        <v>0</v>
      </c>
      <c r="I14" s="356">
        <f t="shared" si="1"/>
        <v>0</v>
      </c>
      <c r="J14" s="356">
        <f t="shared" si="1"/>
        <v>0</v>
      </c>
      <c r="K14" s="356">
        <f t="shared" si="1"/>
        <v>0</v>
      </c>
      <c r="L14" s="356">
        <f t="shared" si="1"/>
        <v>0</v>
      </c>
    </row>
    <row r="15" spans="1:12" x14ac:dyDescent="0.35">
      <c r="A15" s="653" t="s">
        <v>635</v>
      </c>
      <c r="B15" s="654"/>
      <c r="C15" s="356"/>
      <c r="D15" s="356"/>
      <c r="E15" s="356"/>
      <c r="F15" s="356"/>
      <c r="G15" s="356"/>
      <c r="H15" s="356"/>
      <c r="I15" s="356"/>
      <c r="J15" s="356"/>
      <c r="K15" s="356"/>
      <c r="L15" s="356"/>
    </row>
    <row r="16" spans="1:12" x14ac:dyDescent="0.35">
      <c r="A16" s="312">
        <v>5</v>
      </c>
      <c r="B16" s="322" t="s">
        <v>706</v>
      </c>
      <c r="C16" s="390">
        <f>C17+C18</f>
        <v>0</v>
      </c>
      <c r="D16" s="390">
        <f t="shared" ref="D16:L16" si="2">D17+D18</f>
        <v>0</v>
      </c>
      <c r="E16" s="390">
        <f t="shared" si="2"/>
        <v>0</v>
      </c>
      <c r="F16" s="390">
        <f t="shared" si="2"/>
        <v>0</v>
      </c>
      <c r="G16" s="390">
        <f t="shared" si="2"/>
        <v>0</v>
      </c>
      <c r="H16" s="390">
        <f t="shared" si="2"/>
        <v>0</v>
      </c>
      <c r="I16" s="390">
        <f t="shared" si="2"/>
        <v>0</v>
      </c>
      <c r="J16" s="390">
        <f t="shared" si="2"/>
        <v>0</v>
      </c>
      <c r="K16" s="390">
        <f t="shared" si="2"/>
        <v>0</v>
      </c>
      <c r="L16" s="390">
        <f t="shared" si="2"/>
        <v>0</v>
      </c>
    </row>
    <row r="17" spans="1:20" x14ac:dyDescent="0.35">
      <c r="A17" s="312">
        <v>5.0999999999999996</v>
      </c>
      <c r="B17" s="309" t="s">
        <v>707</v>
      </c>
      <c r="C17" s="313">
        <v>0</v>
      </c>
      <c r="D17" s="313">
        <v>0</v>
      </c>
      <c r="E17" s="313">
        <v>0</v>
      </c>
      <c r="F17" s="313">
        <v>0</v>
      </c>
      <c r="G17" s="313">
        <v>0</v>
      </c>
      <c r="H17" s="313">
        <v>0</v>
      </c>
      <c r="I17" s="313">
        <v>0</v>
      </c>
      <c r="J17" s="313">
        <v>0</v>
      </c>
      <c r="K17" s="313">
        <v>0</v>
      </c>
      <c r="L17" s="313">
        <v>0</v>
      </c>
      <c r="N17" s="391"/>
      <c r="O17" s="391"/>
      <c r="P17" s="391"/>
      <c r="Q17" s="391"/>
      <c r="R17" s="391"/>
      <c r="S17" s="391"/>
      <c r="T17" s="391"/>
    </row>
    <row r="18" spans="1:20" ht="24" x14ac:dyDescent="0.35">
      <c r="A18" s="312">
        <v>5.2</v>
      </c>
      <c r="B18" s="309" t="s">
        <v>708</v>
      </c>
      <c r="C18" s="313">
        <v>0</v>
      </c>
      <c r="D18" s="313">
        <v>0</v>
      </c>
      <c r="E18" s="313">
        <v>0</v>
      </c>
      <c r="F18" s="313">
        <v>0</v>
      </c>
      <c r="G18" s="313">
        <v>0</v>
      </c>
      <c r="H18" s="313">
        <v>0</v>
      </c>
      <c r="I18" s="313">
        <v>0</v>
      </c>
      <c r="J18" s="313">
        <v>0</v>
      </c>
      <c r="K18" s="313">
        <v>0</v>
      </c>
      <c r="L18" s="313">
        <v>0</v>
      </c>
    </row>
    <row r="19" spans="1:20" x14ac:dyDescent="0.35">
      <c r="A19" s="312">
        <v>6</v>
      </c>
      <c r="B19" s="309" t="s">
        <v>709</v>
      </c>
      <c r="C19" s="313">
        <v>0</v>
      </c>
      <c r="D19" s="313">
        <v>0</v>
      </c>
      <c r="E19" s="313">
        <v>0</v>
      </c>
      <c r="F19" s="313">
        <v>0</v>
      </c>
      <c r="G19" s="313">
        <v>0</v>
      </c>
      <c r="H19" s="313">
        <v>0</v>
      </c>
      <c r="I19" s="313">
        <v>0</v>
      </c>
      <c r="J19" s="313">
        <v>0</v>
      </c>
      <c r="K19" s="313">
        <v>0</v>
      </c>
      <c r="L19" s="313">
        <v>0</v>
      </c>
    </row>
    <row r="20" spans="1:20" x14ac:dyDescent="0.35">
      <c r="A20" s="312">
        <v>7</v>
      </c>
      <c r="B20" s="322" t="s">
        <v>710</v>
      </c>
      <c r="C20" s="313">
        <v>0</v>
      </c>
      <c r="D20" s="313">
        <v>0</v>
      </c>
      <c r="E20" s="313">
        <v>0</v>
      </c>
      <c r="F20" s="313">
        <v>0</v>
      </c>
      <c r="G20" s="313">
        <v>0</v>
      </c>
      <c r="H20" s="313">
        <v>0</v>
      </c>
      <c r="I20" s="313">
        <v>0</v>
      </c>
      <c r="J20" s="313">
        <v>0</v>
      </c>
      <c r="K20" s="313">
        <v>0</v>
      </c>
      <c r="L20" s="313">
        <v>0</v>
      </c>
    </row>
    <row r="21" spans="1:20" s="392" customFormat="1" x14ac:dyDescent="0.35">
      <c r="A21" s="655" t="s">
        <v>711</v>
      </c>
      <c r="B21" s="655"/>
      <c r="C21" s="356">
        <f>C16+C20+C19</f>
        <v>0</v>
      </c>
      <c r="D21" s="356">
        <f t="shared" ref="D21:L21" si="3">D16+D20+D19</f>
        <v>0</v>
      </c>
      <c r="E21" s="356">
        <f t="shared" si="3"/>
        <v>0</v>
      </c>
      <c r="F21" s="356">
        <f t="shared" si="3"/>
        <v>0</v>
      </c>
      <c r="G21" s="356">
        <f t="shared" si="3"/>
        <v>0</v>
      </c>
      <c r="H21" s="356">
        <f t="shared" si="3"/>
        <v>0</v>
      </c>
      <c r="I21" s="356">
        <f t="shared" si="3"/>
        <v>0</v>
      </c>
      <c r="J21" s="356">
        <f t="shared" si="3"/>
        <v>0</v>
      </c>
      <c r="K21" s="356">
        <f t="shared" si="3"/>
        <v>0</v>
      </c>
      <c r="L21" s="356">
        <f t="shared" si="3"/>
        <v>0</v>
      </c>
    </row>
    <row r="22" spans="1:20" s="392" customFormat="1" x14ac:dyDescent="0.35">
      <c r="A22" s="655" t="s">
        <v>712</v>
      </c>
      <c r="B22" s="655"/>
      <c r="C22" s="356">
        <f>C14-C21</f>
        <v>0</v>
      </c>
      <c r="D22" s="356">
        <f t="shared" ref="D22:L22" si="4">D14-D21</f>
        <v>0</v>
      </c>
      <c r="E22" s="356">
        <f t="shared" si="4"/>
        <v>0</v>
      </c>
      <c r="F22" s="356">
        <f t="shared" si="4"/>
        <v>0</v>
      </c>
      <c r="G22" s="356">
        <f t="shared" si="4"/>
        <v>0</v>
      </c>
      <c r="H22" s="356">
        <f t="shared" si="4"/>
        <v>0</v>
      </c>
      <c r="I22" s="356">
        <f t="shared" si="4"/>
        <v>0</v>
      </c>
      <c r="J22" s="356">
        <f t="shared" si="4"/>
        <v>0</v>
      </c>
      <c r="K22" s="356">
        <f t="shared" si="4"/>
        <v>0</v>
      </c>
      <c r="L22" s="356">
        <f t="shared" si="4"/>
        <v>0</v>
      </c>
    </row>
    <row r="23" spans="1:20" x14ac:dyDescent="0.35">
      <c r="A23" s="620" t="s">
        <v>713</v>
      </c>
      <c r="B23" s="642"/>
      <c r="C23" s="642"/>
      <c r="D23" s="642"/>
      <c r="E23" s="642"/>
      <c r="F23" s="642"/>
      <c r="G23" s="642"/>
      <c r="H23" s="642"/>
      <c r="I23" s="642"/>
      <c r="J23" s="642"/>
      <c r="K23" s="642"/>
      <c r="L23" s="642"/>
    </row>
    <row r="24" spans="1:20" x14ac:dyDescent="0.35">
      <c r="A24" s="653" t="s">
        <v>714</v>
      </c>
      <c r="B24" s="654"/>
      <c r="C24" s="311"/>
      <c r="D24" s="311"/>
      <c r="E24" s="311"/>
      <c r="F24" s="311"/>
      <c r="G24" s="311"/>
      <c r="H24" s="311"/>
      <c r="I24" s="311"/>
      <c r="J24" s="311"/>
      <c r="K24" s="311"/>
      <c r="L24" s="311"/>
    </row>
    <row r="25" spans="1:20" x14ac:dyDescent="0.35">
      <c r="A25" s="312">
        <v>8</v>
      </c>
      <c r="B25" s="322" t="s">
        <v>715</v>
      </c>
      <c r="C25" s="313">
        <v>0</v>
      </c>
      <c r="D25" s="313">
        <v>0</v>
      </c>
      <c r="E25" s="313">
        <v>0</v>
      </c>
      <c r="F25" s="313">
        <v>0</v>
      </c>
      <c r="G25" s="313">
        <v>0</v>
      </c>
      <c r="H25" s="313">
        <v>0</v>
      </c>
      <c r="I25" s="313">
        <v>0</v>
      </c>
      <c r="J25" s="313">
        <v>0</v>
      </c>
      <c r="K25" s="313">
        <v>0</v>
      </c>
      <c r="L25" s="313">
        <v>0</v>
      </c>
    </row>
    <row r="26" spans="1:20" x14ac:dyDescent="0.35">
      <c r="A26" s="655" t="s">
        <v>716</v>
      </c>
      <c r="B26" s="655"/>
      <c r="C26" s="311">
        <f>C25</f>
        <v>0</v>
      </c>
      <c r="D26" s="311">
        <f t="shared" ref="D26:L26" si="5">D25</f>
        <v>0</v>
      </c>
      <c r="E26" s="311">
        <f t="shared" si="5"/>
        <v>0</v>
      </c>
      <c r="F26" s="311">
        <f t="shared" si="5"/>
        <v>0</v>
      </c>
      <c r="G26" s="311">
        <f t="shared" si="5"/>
        <v>0</v>
      </c>
      <c r="H26" s="311">
        <f t="shared" si="5"/>
        <v>0</v>
      </c>
      <c r="I26" s="311">
        <f t="shared" si="5"/>
        <v>0</v>
      </c>
      <c r="J26" s="311">
        <f t="shared" si="5"/>
        <v>0</v>
      </c>
      <c r="K26" s="311">
        <f t="shared" si="5"/>
        <v>0</v>
      </c>
      <c r="L26" s="311">
        <f t="shared" si="5"/>
        <v>0</v>
      </c>
    </row>
    <row r="27" spans="1:20" ht="27.75" customHeight="1" x14ac:dyDescent="0.35">
      <c r="A27" s="620" t="s">
        <v>717</v>
      </c>
      <c r="B27" s="621"/>
      <c r="C27" s="311"/>
      <c r="D27" s="311"/>
      <c r="E27" s="311"/>
      <c r="F27" s="311"/>
      <c r="G27" s="311"/>
      <c r="H27" s="311"/>
      <c r="I27" s="311"/>
      <c r="J27" s="311"/>
      <c r="K27" s="311"/>
      <c r="L27" s="311"/>
    </row>
    <row r="28" spans="1:20" x14ac:dyDescent="0.35">
      <c r="A28" s="312">
        <v>9</v>
      </c>
      <c r="B28" s="322" t="s">
        <v>641</v>
      </c>
      <c r="C28" s="313">
        <v>0</v>
      </c>
      <c r="D28" s="313">
        <v>0</v>
      </c>
      <c r="E28" s="313">
        <v>0</v>
      </c>
      <c r="F28" s="313">
        <v>0</v>
      </c>
      <c r="G28" s="313">
        <v>0</v>
      </c>
      <c r="H28" s="313">
        <v>0</v>
      </c>
      <c r="I28" s="313">
        <v>0</v>
      </c>
      <c r="J28" s="313">
        <v>0</v>
      </c>
      <c r="K28" s="313">
        <v>0</v>
      </c>
      <c r="L28" s="313">
        <v>0</v>
      </c>
    </row>
    <row r="29" spans="1:20" x14ac:dyDescent="0.35">
      <c r="A29" s="312">
        <v>10</v>
      </c>
      <c r="B29" s="322" t="s">
        <v>642</v>
      </c>
      <c r="C29" s="313">
        <v>0</v>
      </c>
      <c r="D29" s="313">
        <v>0</v>
      </c>
      <c r="E29" s="313">
        <v>0</v>
      </c>
      <c r="F29" s="313">
        <v>0</v>
      </c>
      <c r="G29" s="313">
        <v>0</v>
      </c>
      <c r="H29" s="313">
        <v>0</v>
      </c>
      <c r="I29" s="313">
        <v>0</v>
      </c>
      <c r="J29" s="313">
        <v>0</v>
      </c>
      <c r="K29" s="313">
        <v>0</v>
      </c>
      <c r="L29" s="313">
        <v>0</v>
      </c>
    </row>
    <row r="30" spans="1:20" x14ac:dyDescent="0.35">
      <c r="A30" s="312">
        <v>11</v>
      </c>
      <c r="B30" s="322" t="s">
        <v>718</v>
      </c>
      <c r="C30" s="313">
        <v>0</v>
      </c>
      <c r="D30" s="313">
        <v>0</v>
      </c>
      <c r="E30" s="313">
        <v>0</v>
      </c>
      <c r="F30" s="313">
        <v>0</v>
      </c>
      <c r="G30" s="313">
        <v>0</v>
      </c>
      <c r="H30" s="313">
        <v>0</v>
      </c>
      <c r="I30" s="313">
        <v>0</v>
      </c>
      <c r="J30" s="313">
        <v>0</v>
      </c>
      <c r="K30" s="313">
        <v>0</v>
      </c>
      <c r="L30" s="313">
        <v>0</v>
      </c>
    </row>
    <row r="31" spans="1:20" x14ac:dyDescent="0.35">
      <c r="A31" s="655" t="s">
        <v>719</v>
      </c>
      <c r="B31" s="655"/>
      <c r="C31" s="356">
        <f>SUM(C28:C30)</f>
        <v>0</v>
      </c>
      <c r="D31" s="356">
        <f t="shared" ref="D31:L31" si="6">SUM(D28:D30)</f>
        <v>0</v>
      </c>
      <c r="E31" s="356">
        <f t="shared" si="6"/>
        <v>0</v>
      </c>
      <c r="F31" s="356">
        <f t="shared" si="6"/>
        <v>0</v>
      </c>
      <c r="G31" s="356">
        <f t="shared" si="6"/>
        <v>0</v>
      </c>
      <c r="H31" s="356">
        <f t="shared" si="6"/>
        <v>0</v>
      </c>
      <c r="I31" s="356">
        <f t="shared" si="6"/>
        <v>0</v>
      </c>
      <c r="J31" s="356">
        <f t="shared" si="6"/>
        <v>0</v>
      </c>
      <c r="K31" s="356">
        <f t="shared" si="6"/>
        <v>0</v>
      </c>
      <c r="L31" s="356">
        <f t="shared" si="6"/>
        <v>0</v>
      </c>
    </row>
    <row r="32" spans="1:20" x14ac:dyDescent="0.35">
      <c r="A32" s="655" t="s">
        <v>720</v>
      </c>
      <c r="B32" s="655"/>
      <c r="C32" s="356">
        <f>C26-C31</f>
        <v>0</v>
      </c>
      <c r="D32" s="356">
        <f t="shared" ref="D32:L32" si="7">D26-D31</f>
        <v>0</v>
      </c>
      <c r="E32" s="356">
        <f t="shared" si="7"/>
        <v>0</v>
      </c>
      <c r="F32" s="356">
        <f t="shared" si="7"/>
        <v>0</v>
      </c>
      <c r="G32" s="356">
        <f t="shared" si="7"/>
        <v>0</v>
      </c>
      <c r="H32" s="356">
        <f t="shared" si="7"/>
        <v>0</v>
      </c>
      <c r="I32" s="356">
        <f t="shared" si="7"/>
        <v>0</v>
      </c>
      <c r="J32" s="356">
        <f t="shared" si="7"/>
        <v>0</v>
      </c>
      <c r="K32" s="356">
        <f t="shared" si="7"/>
        <v>0</v>
      </c>
      <c r="L32" s="356">
        <f t="shared" si="7"/>
        <v>0</v>
      </c>
    </row>
    <row r="33" spans="1:12" x14ac:dyDescent="0.35">
      <c r="A33" s="655" t="s">
        <v>721</v>
      </c>
      <c r="B33" s="655"/>
      <c r="C33" s="356">
        <f>C32+C22</f>
        <v>0</v>
      </c>
      <c r="D33" s="356">
        <f t="shared" ref="D33:L33" si="8">D32+D22</f>
        <v>0</v>
      </c>
      <c r="E33" s="356">
        <f t="shared" si="8"/>
        <v>0</v>
      </c>
      <c r="F33" s="356">
        <f t="shared" si="8"/>
        <v>0</v>
      </c>
      <c r="G33" s="356">
        <f t="shared" si="8"/>
        <v>0</v>
      </c>
      <c r="H33" s="356">
        <f t="shared" si="8"/>
        <v>0</v>
      </c>
      <c r="I33" s="356">
        <f t="shared" si="8"/>
        <v>0</v>
      </c>
      <c r="J33" s="356">
        <f t="shared" si="8"/>
        <v>0</v>
      </c>
      <c r="K33" s="356">
        <f t="shared" si="8"/>
        <v>0</v>
      </c>
      <c r="L33" s="356">
        <f t="shared" si="8"/>
        <v>0</v>
      </c>
    </row>
    <row r="34" spans="1:12" x14ac:dyDescent="0.35">
      <c r="A34" s="620" t="s">
        <v>649</v>
      </c>
      <c r="B34" s="656"/>
      <c r="C34" s="656"/>
      <c r="D34" s="656"/>
      <c r="E34" s="656"/>
      <c r="F34" s="656"/>
      <c r="G34" s="656"/>
      <c r="H34" s="656"/>
      <c r="I34" s="656"/>
      <c r="J34" s="656"/>
      <c r="K34" s="656"/>
      <c r="L34" s="656"/>
    </row>
    <row r="35" spans="1:12" x14ac:dyDescent="0.35">
      <c r="A35" s="312"/>
      <c r="B35" s="317" t="s">
        <v>722</v>
      </c>
      <c r="C35" s="356"/>
      <c r="D35" s="356"/>
      <c r="E35" s="356"/>
      <c r="F35" s="356"/>
      <c r="G35" s="356"/>
      <c r="H35" s="356"/>
      <c r="I35" s="356"/>
      <c r="J35" s="356"/>
      <c r="K35" s="356"/>
      <c r="L35" s="356"/>
    </row>
    <row r="36" spans="1:12" x14ac:dyDescent="0.35">
      <c r="A36" s="393">
        <v>11</v>
      </c>
      <c r="B36" s="394" t="s">
        <v>723</v>
      </c>
      <c r="C36" s="310">
        <f>C37+C40+C43+C46+C49+C52</f>
        <v>0</v>
      </c>
      <c r="D36" s="310">
        <f t="shared" ref="D36:L36" si="9">D37+D40+D43+D46+D49+D52</f>
        <v>0</v>
      </c>
      <c r="E36" s="310">
        <f t="shared" si="9"/>
        <v>0</v>
      </c>
      <c r="F36" s="310">
        <f t="shared" si="9"/>
        <v>0</v>
      </c>
      <c r="G36" s="310">
        <f t="shared" si="9"/>
        <v>0</v>
      </c>
      <c r="H36" s="310">
        <f t="shared" si="9"/>
        <v>0</v>
      </c>
      <c r="I36" s="310">
        <f t="shared" si="9"/>
        <v>0</v>
      </c>
      <c r="J36" s="310">
        <f t="shared" si="9"/>
        <v>0</v>
      </c>
      <c r="K36" s="310">
        <f t="shared" si="9"/>
        <v>0</v>
      </c>
      <c r="L36" s="310">
        <f t="shared" si="9"/>
        <v>0</v>
      </c>
    </row>
    <row r="37" spans="1:12" x14ac:dyDescent="0.35">
      <c r="A37" s="393">
        <v>11.1</v>
      </c>
      <c r="B37" s="394" t="s">
        <v>575</v>
      </c>
      <c r="C37" s="337">
        <f>C38+C39</f>
        <v>0</v>
      </c>
      <c r="D37" s="337">
        <f t="shared" ref="D37:L37" si="10">D38+D39</f>
        <v>0</v>
      </c>
      <c r="E37" s="337">
        <f t="shared" si="10"/>
        <v>0</v>
      </c>
      <c r="F37" s="337">
        <f t="shared" si="10"/>
        <v>0</v>
      </c>
      <c r="G37" s="337">
        <f t="shared" si="10"/>
        <v>0</v>
      </c>
      <c r="H37" s="337">
        <f t="shared" si="10"/>
        <v>0</v>
      </c>
      <c r="I37" s="337">
        <f t="shared" si="10"/>
        <v>0</v>
      </c>
      <c r="J37" s="337">
        <f t="shared" si="10"/>
        <v>0</v>
      </c>
      <c r="K37" s="337">
        <f t="shared" si="10"/>
        <v>0</v>
      </c>
      <c r="L37" s="337">
        <f t="shared" si="10"/>
        <v>0</v>
      </c>
    </row>
    <row r="38" spans="1:12" x14ac:dyDescent="0.35">
      <c r="A38" s="393"/>
      <c r="B38" s="395" t="s">
        <v>724</v>
      </c>
      <c r="C38" s="313">
        <v>0</v>
      </c>
      <c r="D38" s="313">
        <v>0</v>
      </c>
      <c r="E38" s="313">
        <v>0</v>
      </c>
      <c r="F38" s="313">
        <v>0</v>
      </c>
      <c r="G38" s="313">
        <v>0</v>
      </c>
      <c r="H38" s="313">
        <v>0</v>
      </c>
      <c r="I38" s="313">
        <v>0</v>
      </c>
      <c r="J38" s="313">
        <v>0</v>
      </c>
      <c r="K38" s="313">
        <v>0</v>
      </c>
      <c r="L38" s="313">
        <v>0</v>
      </c>
    </row>
    <row r="39" spans="1:12" x14ac:dyDescent="0.35">
      <c r="A39" s="393"/>
      <c r="B39" s="395" t="s">
        <v>725</v>
      </c>
      <c r="C39" s="313">
        <v>0</v>
      </c>
      <c r="D39" s="313">
        <v>0</v>
      </c>
      <c r="E39" s="313">
        <v>0</v>
      </c>
      <c r="F39" s="313">
        <v>0</v>
      </c>
      <c r="G39" s="313">
        <v>0</v>
      </c>
      <c r="H39" s="313">
        <v>0</v>
      </c>
      <c r="I39" s="313">
        <v>0</v>
      </c>
      <c r="J39" s="313">
        <v>0</v>
      </c>
      <c r="K39" s="313">
        <v>0</v>
      </c>
      <c r="L39" s="313">
        <v>0</v>
      </c>
    </row>
    <row r="40" spans="1:12" x14ac:dyDescent="0.35">
      <c r="A40" s="393" t="s">
        <v>726</v>
      </c>
      <c r="B40" s="394" t="s">
        <v>578</v>
      </c>
      <c r="C40" s="337">
        <f>C41+C42</f>
        <v>0</v>
      </c>
      <c r="D40" s="337">
        <f>D41+D42</f>
        <v>0</v>
      </c>
      <c r="E40" s="337">
        <f t="shared" ref="E40:L40" si="11">E41+E42</f>
        <v>0</v>
      </c>
      <c r="F40" s="337">
        <f t="shared" si="11"/>
        <v>0</v>
      </c>
      <c r="G40" s="337">
        <f t="shared" si="11"/>
        <v>0</v>
      </c>
      <c r="H40" s="337">
        <f t="shared" si="11"/>
        <v>0</v>
      </c>
      <c r="I40" s="337">
        <f t="shared" si="11"/>
        <v>0</v>
      </c>
      <c r="J40" s="337">
        <f t="shared" si="11"/>
        <v>0</v>
      </c>
      <c r="K40" s="337">
        <f t="shared" si="11"/>
        <v>0</v>
      </c>
      <c r="L40" s="337">
        <f t="shared" si="11"/>
        <v>0</v>
      </c>
    </row>
    <row r="41" spans="1:12" x14ac:dyDescent="0.35">
      <c r="A41" s="393"/>
      <c r="B41" s="395" t="s">
        <v>727</v>
      </c>
      <c r="C41" s="313">
        <v>0</v>
      </c>
      <c r="D41" s="313">
        <v>0</v>
      </c>
      <c r="E41" s="313">
        <v>0</v>
      </c>
      <c r="F41" s="313">
        <v>0</v>
      </c>
      <c r="G41" s="313">
        <v>0</v>
      </c>
      <c r="H41" s="313">
        <v>0</v>
      </c>
      <c r="I41" s="313">
        <v>0</v>
      </c>
      <c r="J41" s="313">
        <v>0</v>
      </c>
      <c r="K41" s="313">
        <v>0</v>
      </c>
      <c r="L41" s="313">
        <v>0</v>
      </c>
    </row>
    <row r="42" spans="1:12" x14ac:dyDescent="0.35">
      <c r="A42" s="393"/>
      <c r="B42" s="395" t="s">
        <v>728</v>
      </c>
      <c r="C42" s="313">
        <v>0</v>
      </c>
      <c r="D42" s="313">
        <v>0</v>
      </c>
      <c r="E42" s="313">
        <v>0</v>
      </c>
      <c r="F42" s="313">
        <v>0</v>
      </c>
      <c r="G42" s="313">
        <v>0</v>
      </c>
      <c r="H42" s="313">
        <v>0</v>
      </c>
      <c r="I42" s="313">
        <v>0</v>
      </c>
      <c r="J42" s="313">
        <v>0</v>
      </c>
      <c r="K42" s="313">
        <v>0</v>
      </c>
      <c r="L42" s="313">
        <v>0</v>
      </c>
    </row>
    <row r="43" spans="1:12" x14ac:dyDescent="0.35">
      <c r="A43" s="393" t="s">
        <v>729</v>
      </c>
      <c r="B43" s="394" t="s">
        <v>581</v>
      </c>
      <c r="C43" s="337">
        <f>C44+C45</f>
        <v>0</v>
      </c>
      <c r="D43" s="337">
        <f t="shared" ref="D43:L43" si="12">D44+D45</f>
        <v>0</v>
      </c>
      <c r="E43" s="337">
        <f t="shared" si="12"/>
        <v>0</v>
      </c>
      <c r="F43" s="337">
        <f t="shared" si="12"/>
        <v>0</v>
      </c>
      <c r="G43" s="337">
        <f t="shared" si="12"/>
        <v>0</v>
      </c>
      <c r="H43" s="337">
        <f t="shared" si="12"/>
        <v>0</v>
      </c>
      <c r="I43" s="337">
        <f t="shared" si="12"/>
        <v>0</v>
      </c>
      <c r="J43" s="337">
        <f t="shared" si="12"/>
        <v>0</v>
      </c>
      <c r="K43" s="337">
        <f t="shared" si="12"/>
        <v>0</v>
      </c>
      <c r="L43" s="337">
        <f t="shared" si="12"/>
        <v>0</v>
      </c>
    </row>
    <row r="44" spans="1:12" x14ac:dyDescent="0.35">
      <c r="A44" s="393"/>
      <c r="B44" s="395" t="s">
        <v>730</v>
      </c>
      <c r="C44" s="313">
        <v>0</v>
      </c>
      <c r="D44" s="313">
        <v>0</v>
      </c>
      <c r="E44" s="313">
        <v>0</v>
      </c>
      <c r="F44" s="313">
        <v>0</v>
      </c>
      <c r="G44" s="313">
        <v>0</v>
      </c>
      <c r="H44" s="313">
        <v>0</v>
      </c>
      <c r="I44" s="313">
        <v>0</v>
      </c>
      <c r="J44" s="313">
        <v>0</v>
      </c>
      <c r="K44" s="313">
        <v>0</v>
      </c>
      <c r="L44" s="313">
        <v>0</v>
      </c>
    </row>
    <row r="45" spans="1:12" x14ac:dyDescent="0.35">
      <c r="A45" s="393"/>
      <c r="B45" s="395" t="s">
        <v>731</v>
      </c>
      <c r="C45" s="313">
        <v>0</v>
      </c>
      <c r="D45" s="313">
        <v>0</v>
      </c>
      <c r="E45" s="313">
        <v>0</v>
      </c>
      <c r="F45" s="313">
        <v>0</v>
      </c>
      <c r="G45" s="313">
        <v>0</v>
      </c>
      <c r="H45" s="313">
        <v>0</v>
      </c>
      <c r="I45" s="313">
        <v>0</v>
      </c>
      <c r="J45" s="313">
        <v>0</v>
      </c>
      <c r="K45" s="313">
        <v>0</v>
      </c>
      <c r="L45" s="313">
        <v>0</v>
      </c>
    </row>
    <row r="46" spans="1:12" ht="24" x14ac:dyDescent="0.35">
      <c r="A46" s="393" t="s">
        <v>732</v>
      </c>
      <c r="B46" s="394" t="s">
        <v>733</v>
      </c>
      <c r="C46" s="337">
        <f>C47+C48</f>
        <v>0</v>
      </c>
      <c r="D46" s="337">
        <f t="shared" ref="D46:L46" si="13">D47+D48</f>
        <v>0</v>
      </c>
      <c r="E46" s="337">
        <f t="shared" si="13"/>
        <v>0</v>
      </c>
      <c r="F46" s="337">
        <f t="shared" si="13"/>
        <v>0</v>
      </c>
      <c r="G46" s="337">
        <f t="shared" si="13"/>
        <v>0</v>
      </c>
      <c r="H46" s="337">
        <f t="shared" si="13"/>
        <v>0</v>
      </c>
      <c r="I46" s="337">
        <f t="shared" si="13"/>
        <v>0</v>
      </c>
      <c r="J46" s="337">
        <f t="shared" si="13"/>
        <v>0</v>
      </c>
      <c r="K46" s="337">
        <f t="shared" si="13"/>
        <v>0</v>
      </c>
      <c r="L46" s="337">
        <f t="shared" si="13"/>
        <v>0</v>
      </c>
    </row>
    <row r="47" spans="1:12" ht="24" x14ac:dyDescent="0.35">
      <c r="A47" s="393"/>
      <c r="B47" s="395" t="s">
        <v>734</v>
      </c>
      <c r="C47" s="313">
        <v>0</v>
      </c>
      <c r="D47" s="313">
        <v>0</v>
      </c>
      <c r="E47" s="313">
        <v>0</v>
      </c>
      <c r="F47" s="313">
        <v>0</v>
      </c>
      <c r="G47" s="313">
        <v>0</v>
      </c>
      <c r="H47" s="313">
        <v>0</v>
      </c>
      <c r="I47" s="313">
        <v>0</v>
      </c>
      <c r="J47" s="313">
        <v>0</v>
      </c>
      <c r="K47" s="313">
        <v>0</v>
      </c>
      <c r="L47" s="313">
        <v>0</v>
      </c>
    </row>
    <row r="48" spans="1:12" ht="24" x14ac:dyDescent="0.35">
      <c r="A48" s="393"/>
      <c r="B48" s="395" t="s">
        <v>735</v>
      </c>
      <c r="C48" s="313">
        <v>0</v>
      </c>
      <c r="D48" s="313">
        <v>0</v>
      </c>
      <c r="E48" s="313">
        <v>0</v>
      </c>
      <c r="F48" s="313">
        <v>0</v>
      </c>
      <c r="G48" s="313">
        <v>0</v>
      </c>
      <c r="H48" s="313">
        <v>0</v>
      </c>
      <c r="I48" s="313">
        <v>0</v>
      </c>
      <c r="J48" s="313">
        <v>0</v>
      </c>
      <c r="K48" s="313">
        <v>0</v>
      </c>
      <c r="L48" s="313">
        <v>0</v>
      </c>
    </row>
    <row r="49" spans="1:15" x14ac:dyDescent="0.35">
      <c r="A49" s="393" t="s">
        <v>736</v>
      </c>
      <c r="B49" s="394" t="s">
        <v>737</v>
      </c>
      <c r="C49" s="337">
        <f>C50+C51</f>
        <v>0</v>
      </c>
      <c r="D49" s="337">
        <f t="shared" ref="D49:L49" si="14">D50+D51</f>
        <v>0</v>
      </c>
      <c r="E49" s="337">
        <f t="shared" si="14"/>
        <v>0</v>
      </c>
      <c r="F49" s="337">
        <f t="shared" si="14"/>
        <v>0</v>
      </c>
      <c r="G49" s="337">
        <f t="shared" si="14"/>
        <v>0</v>
      </c>
      <c r="H49" s="337">
        <f t="shared" si="14"/>
        <v>0</v>
      </c>
      <c r="I49" s="337">
        <f t="shared" si="14"/>
        <v>0</v>
      </c>
      <c r="J49" s="337">
        <f t="shared" si="14"/>
        <v>0</v>
      </c>
      <c r="K49" s="337">
        <f t="shared" si="14"/>
        <v>0</v>
      </c>
      <c r="L49" s="337">
        <f t="shared" si="14"/>
        <v>0</v>
      </c>
    </row>
    <row r="50" spans="1:15" x14ac:dyDescent="0.35">
      <c r="A50" s="393"/>
      <c r="B50" s="395" t="s">
        <v>738</v>
      </c>
      <c r="C50" s="313">
        <v>0</v>
      </c>
      <c r="D50" s="313">
        <v>0</v>
      </c>
      <c r="E50" s="313">
        <v>0</v>
      </c>
      <c r="F50" s="313">
        <v>0</v>
      </c>
      <c r="G50" s="313">
        <v>0</v>
      </c>
      <c r="H50" s="313">
        <v>0</v>
      </c>
      <c r="I50" s="313">
        <v>0</v>
      </c>
      <c r="J50" s="313">
        <v>0</v>
      </c>
      <c r="K50" s="313">
        <v>0</v>
      </c>
      <c r="L50" s="313">
        <v>0</v>
      </c>
    </row>
    <row r="51" spans="1:15" x14ac:dyDescent="0.35">
      <c r="A51" s="393"/>
      <c r="B51" s="395" t="s">
        <v>739</v>
      </c>
      <c r="C51" s="313">
        <v>0</v>
      </c>
      <c r="D51" s="313">
        <v>0</v>
      </c>
      <c r="E51" s="313">
        <v>0</v>
      </c>
      <c r="F51" s="313">
        <v>0</v>
      </c>
      <c r="G51" s="313">
        <v>0</v>
      </c>
      <c r="H51" s="313">
        <v>0</v>
      </c>
      <c r="I51" s="313">
        <v>0</v>
      </c>
      <c r="J51" s="313">
        <v>0</v>
      </c>
      <c r="K51" s="313">
        <v>0</v>
      </c>
      <c r="L51" s="313">
        <v>0</v>
      </c>
    </row>
    <row r="52" spans="1:15" s="392" customFormat="1" x14ac:dyDescent="0.35">
      <c r="A52" s="396" t="s">
        <v>740</v>
      </c>
      <c r="B52" s="394" t="s">
        <v>185</v>
      </c>
      <c r="C52" s="397">
        <f>C53+C54</f>
        <v>0</v>
      </c>
      <c r="D52" s="397">
        <f t="shared" ref="D52:L52" si="15">D53+D54</f>
        <v>0</v>
      </c>
      <c r="E52" s="397">
        <f t="shared" si="15"/>
        <v>0</v>
      </c>
      <c r="F52" s="397">
        <f t="shared" si="15"/>
        <v>0</v>
      </c>
      <c r="G52" s="397">
        <f t="shared" si="15"/>
        <v>0</v>
      </c>
      <c r="H52" s="397">
        <f t="shared" si="15"/>
        <v>0</v>
      </c>
      <c r="I52" s="397">
        <f t="shared" si="15"/>
        <v>0</v>
      </c>
      <c r="J52" s="397">
        <f t="shared" si="15"/>
        <v>0</v>
      </c>
      <c r="K52" s="397">
        <f t="shared" si="15"/>
        <v>0</v>
      </c>
      <c r="L52" s="397">
        <f t="shared" si="15"/>
        <v>0</v>
      </c>
    </row>
    <row r="53" spans="1:15" x14ac:dyDescent="0.35">
      <c r="A53" s="312"/>
      <c r="B53" s="322" t="s">
        <v>741</v>
      </c>
      <c r="C53" s="313">
        <v>0</v>
      </c>
      <c r="D53" s="313">
        <v>0</v>
      </c>
      <c r="E53" s="313">
        <v>0</v>
      </c>
      <c r="F53" s="313">
        <v>0</v>
      </c>
      <c r="G53" s="313">
        <v>0</v>
      </c>
      <c r="H53" s="313">
        <v>0</v>
      </c>
      <c r="I53" s="313">
        <v>0</v>
      </c>
      <c r="J53" s="313">
        <v>0</v>
      </c>
      <c r="K53" s="313">
        <v>0</v>
      </c>
      <c r="L53" s="313">
        <v>0</v>
      </c>
    </row>
    <row r="54" spans="1:15" x14ac:dyDescent="0.35">
      <c r="A54" s="312"/>
      <c r="B54" s="322" t="s">
        <v>742</v>
      </c>
      <c r="C54" s="313">
        <v>0</v>
      </c>
      <c r="D54" s="313">
        <v>0</v>
      </c>
      <c r="E54" s="313">
        <v>0</v>
      </c>
      <c r="F54" s="313">
        <v>0</v>
      </c>
      <c r="G54" s="313">
        <v>0</v>
      </c>
      <c r="H54" s="313">
        <v>0</v>
      </c>
      <c r="I54" s="313">
        <v>0</v>
      </c>
      <c r="J54" s="313">
        <v>0</v>
      </c>
      <c r="K54" s="313">
        <v>0</v>
      </c>
      <c r="L54" s="313">
        <v>0</v>
      </c>
    </row>
    <row r="55" spans="1:15" x14ac:dyDescent="0.35">
      <c r="A55" s="312" t="s">
        <v>743</v>
      </c>
      <c r="B55" s="339" t="s">
        <v>134</v>
      </c>
      <c r="C55" s="310">
        <f>C56+C57+C58+C59</f>
        <v>0</v>
      </c>
      <c r="D55" s="310">
        <f t="shared" ref="D55:L55" si="16">D56+D57+D58+D59</f>
        <v>0</v>
      </c>
      <c r="E55" s="310">
        <f t="shared" si="16"/>
        <v>0</v>
      </c>
      <c r="F55" s="310">
        <f t="shared" si="16"/>
        <v>0</v>
      </c>
      <c r="G55" s="310">
        <f t="shared" si="16"/>
        <v>0</v>
      </c>
      <c r="H55" s="310">
        <f t="shared" si="16"/>
        <v>0</v>
      </c>
      <c r="I55" s="310">
        <f t="shared" si="16"/>
        <v>0</v>
      </c>
      <c r="J55" s="310">
        <f t="shared" si="16"/>
        <v>0</v>
      </c>
      <c r="K55" s="310">
        <f t="shared" si="16"/>
        <v>0</v>
      </c>
      <c r="L55" s="310">
        <f t="shared" si="16"/>
        <v>0</v>
      </c>
    </row>
    <row r="56" spans="1:15" x14ac:dyDescent="0.35">
      <c r="A56" s="312" t="s">
        <v>744</v>
      </c>
      <c r="B56" s="319" t="s">
        <v>745</v>
      </c>
      <c r="C56" s="313">
        <v>0</v>
      </c>
      <c r="D56" s="313">
        <v>0</v>
      </c>
      <c r="E56" s="313">
        <v>0</v>
      </c>
      <c r="F56" s="313">
        <v>0</v>
      </c>
      <c r="G56" s="313">
        <v>0</v>
      </c>
      <c r="H56" s="313">
        <v>0</v>
      </c>
      <c r="I56" s="313">
        <v>0</v>
      </c>
      <c r="J56" s="313">
        <v>0</v>
      </c>
      <c r="K56" s="313">
        <v>0</v>
      </c>
      <c r="L56" s="313">
        <v>0</v>
      </c>
    </row>
    <row r="57" spans="1:15" ht="24" x14ac:dyDescent="0.35">
      <c r="A57" s="312" t="s">
        <v>746</v>
      </c>
      <c r="B57" s="319" t="s">
        <v>747</v>
      </c>
      <c r="C57" s="313">
        <v>0</v>
      </c>
      <c r="D57" s="313">
        <v>0</v>
      </c>
      <c r="E57" s="313">
        <v>0</v>
      </c>
      <c r="F57" s="313">
        <v>0</v>
      </c>
      <c r="G57" s="313">
        <v>0</v>
      </c>
      <c r="H57" s="313">
        <v>0</v>
      </c>
      <c r="I57" s="313">
        <v>0</v>
      </c>
      <c r="J57" s="313">
        <v>0</v>
      </c>
      <c r="K57" s="313">
        <v>0</v>
      </c>
      <c r="L57" s="313">
        <v>0</v>
      </c>
    </row>
    <row r="58" spans="1:15" x14ac:dyDescent="0.35">
      <c r="A58" s="312" t="s">
        <v>748</v>
      </c>
      <c r="B58" s="319" t="s">
        <v>749</v>
      </c>
      <c r="C58" s="313">
        <v>0</v>
      </c>
      <c r="D58" s="313">
        <v>0</v>
      </c>
      <c r="E58" s="313">
        <v>0</v>
      </c>
      <c r="F58" s="313">
        <v>0</v>
      </c>
      <c r="G58" s="313">
        <v>0</v>
      </c>
      <c r="H58" s="313">
        <v>0</v>
      </c>
      <c r="I58" s="313">
        <v>0</v>
      </c>
      <c r="J58" s="313">
        <v>0</v>
      </c>
      <c r="K58" s="313">
        <v>0</v>
      </c>
      <c r="L58" s="313">
        <v>0</v>
      </c>
    </row>
    <row r="59" spans="1:15" ht="36" x14ac:dyDescent="0.35">
      <c r="A59" s="312" t="s">
        <v>750</v>
      </c>
      <c r="B59" s="319" t="s">
        <v>751</v>
      </c>
      <c r="C59" s="313">
        <v>0</v>
      </c>
      <c r="D59" s="313">
        <v>0</v>
      </c>
      <c r="E59" s="313">
        <v>0</v>
      </c>
      <c r="F59" s="313">
        <v>0</v>
      </c>
      <c r="G59" s="313">
        <v>0</v>
      </c>
      <c r="H59" s="313">
        <v>0</v>
      </c>
      <c r="I59" s="313">
        <v>0</v>
      </c>
      <c r="J59" s="313">
        <v>0</v>
      </c>
      <c r="K59" s="313">
        <v>0</v>
      </c>
      <c r="L59" s="313">
        <v>0</v>
      </c>
    </row>
    <row r="60" spans="1:15" s="392" customFormat="1" x14ac:dyDescent="0.35">
      <c r="A60" s="655" t="s">
        <v>752</v>
      </c>
      <c r="B60" s="655"/>
      <c r="C60" s="356">
        <f>C55+C36</f>
        <v>0</v>
      </c>
      <c r="D60" s="356">
        <f t="shared" ref="D60:L60" si="17">D55+D36</f>
        <v>0</v>
      </c>
      <c r="E60" s="356">
        <f t="shared" si="17"/>
        <v>0</v>
      </c>
      <c r="F60" s="356">
        <f t="shared" si="17"/>
        <v>0</v>
      </c>
      <c r="G60" s="356">
        <f t="shared" si="17"/>
        <v>0</v>
      </c>
      <c r="H60" s="356">
        <f t="shared" si="17"/>
        <v>0</v>
      </c>
      <c r="I60" s="356">
        <f t="shared" si="17"/>
        <v>0</v>
      </c>
      <c r="J60" s="356">
        <f t="shared" si="17"/>
        <v>0</v>
      </c>
      <c r="K60" s="356">
        <f t="shared" si="17"/>
        <v>0</v>
      </c>
      <c r="L60" s="356">
        <f t="shared" si="17"/>
        <v>0</v>
      </c>
    </row>
    <row r="61" spans="1:15" x14ac:dyDescent="0.35">
      <c r="A61" s="312"/>
      <c r="B61" s="317" t="s">
        <v>653</v>
      </c>
      <c r="C61" s="311"/>
      <c r="D61" s="311"/>
      <c r="E61" s="311"/>
      <c r="F61" s="311"/>
      <c r="G61" s="311"/>
      <c r="H61" s="311"/>
      <c r="I61" s="311"/>
      <c r="J61" s="311"/>
      <c r="K61" s="311"/>
      <c r="L61" s="311"/>
    </row>
    <row r="62" spans="1:15" x14ac:dyDescent="0.35">
      <c r="A62" s="312"/>
      <c r="B62" s="339" t="s">
        <v>753</v>
      </c>
      <c r="C62" s="356">
        <f>C63+C66+C69+C72+C75+C76+C77</f>
        <v>0</v>
      </c>
      <c r="D62" s="356">
        <f t="shared" ref="D62:L62" si="18">D63+D66+D69+D72+D75+D76+D77</f>
        <v>0</v>
      </c>
      <c r="E62" s="356">
        <f t="shared" si="18"/>
        <v>0</v>
      </c>
      <c r="F62" s="356">
        <f t="shared" si="18"/>
        <v>0</v>
      </c>
      <c r="G62" s="356">
        <f t="shared" si="18"/>
        <v>0</v>
      </c>
      <c r="H62" s="356">
        <f t="shared" si="18"/>
        <v>0</v>
      </c>
      <c r="I62" s="356">
        <f t="shared" si="18"/>
        <v>0</v>
      </c>
      <c r="J62" s="356">
        <f t="shared" si="18"/>
        <v>0</v>
      </c>
      <c r="K62" s="356">
        <f t="shared" si="18"/>
        <v>0</v>
      </c>
      <c r="L62" s="356">
        <f t="shared" si="18"/>
        <v>0</v>
      </c>
    </row>
    <row r="63" spans="1:15" s="392" customFormat="1" x14ac:dyDescent="0.35">
      <c r="A63" s="396">
        <v>13</v>
      </c>
      <c r="B63" s="398" t="s">
        <v>587</v>
      </c>
      <c r="C63" s="397">
        <f>C64+C65</f>
        <v>0</v>
      </c>
      <c r="D63" s="397">
        <f t="shared" ref="D63:L63" si="19">D64+D65</f>
        <v>0</v>
      </c>
      <c r="E63" s="397">
        <f t="shared" si="19"/>
        <v>0</v>
      </c>
      <c r="F63" s="397">
        <f t="shared" si="19"/>
        <v>0</v>
      </c>
      <c r="G63" s="397">
        <f t="shared" si="19"/>
        <v>0</v>
      </c>
      <c r="H63" s="397">
        <f t="shared" si="19"/>
        <v>0</v>
      </c>
      <c r="I63" s="397">
        <f t="shared" si="19"/>
        <v>0</v>
      </c>
      <c r="J63" s="397">
        <f t="shared" si="19"/>
        <v>0</v>
      </c>
      <c r="K63" s="397">
        <f t="shared" si="19"/>
        <v>0</v>
      </c>
      <c r="L63" s="397">
        <f t="shared" si="19"/>
        <v>0</v>
      </c>
    </row>
    <row r="64" spans="1:15" ht="24" x14ac:dyDescent="0.35">
      <c r="A64" s="312"/>
      <c r="B64" s="319" t="s">
        <v>754</v>
      </c>
      <c r="C64" s="313">
        <v>0</v>
      </c>
      <c r="D64" s="313">
        <v>0</v>
      </c>
      <c r="E64" s="313">
        <v>0</v>
      </c>
      <c r="F64" s="313">
        <v>0</v>
      </c>
      <c r="G64" s="313">
        <v>0</v>
      </c>
      <c r="H64" s="313">
        <v>0</v>
      </c>
      <c r="I64" s="313">
        <v>0</v>
      </c>
      <c r="J64" s="313">
        <v>0</v>
      </c>
      <c r="K64" s="313">
        <v>0</v>
      </c>
      <c r="L64" s="313">
        <v>0</v>
      </c>
      <c r="N64" s="391"/>
      <c r="O64" s="391"/>
    </row>
    <row r="65" spans="1:12" ht="24" x14ac:dyDescent="0.35">
      <c r="A65" s="312"/>
      <c r="B65" s="319" t="s">
        <v>755</v>
      </c>
      <c r="C65" s="313">
        <v>0</v>
      </c>
      <c r="D65" s="313">
        <v>0</v>
      </c>
      <c r="E65" s="313">
        <v>0</v>
      </c>
      <c r="F65" s="313">
        <v>0</v>
      </c>
      <c r="G65" s="313">
        <v>0</v>
      </c>
      <c r="H65" s="313">
        <v>0</v>
      </c>
      <c r="I65" s="313">
        <v>0</v>
      </c>
      <c r="J65" s="313">
        <v>0</v>
      </c>
      <c r="K65" s="313">
        <v>0</v>
      </c>
      <c r="L65" s="313">
        <v>0</v>
      </c>
    </row>
    <row r="66" spans="1:12" s="392" customFormat="1" x14ac:dyDescent="0.35">
      <c r="A66" s="396">
        <v>14</v>
      </c>
      <c r="B66" s="398" t="s">
        <v>115</v>
      </c>
      <c r="C66" s="397">
        <f>C67+C68</f>
        <v>0</v>
      </c>
      <c r="D66" s="397">
        <f t="shared" ref="D66:L66" si="20">D67+D68</f>
        <v>0</v>
      </c>
      <c r="E66" s="397">
        <f t="shared" si="20"/>
        <v>0</v>
      </c>
      <c r="F66" s="397">
        <f t="shared" si="20"/>
        <v>0</v>
      </c>
      <c r="G66" s="397">
        <f t="shared" si="20"/>
        <v>0</v>
      </c>
      <c r="H66" s="397">
        <f t="shared" si="20"/>
        <v>0</v>
      </c>
      <c r="I66" s="397">
        <f t="shared" si="20"/>
        <v>0</v>
      </c>
      <c r="J66" s="397">
        <f t="shared" si="20"/>
        <v>0</v>
      </c>
      <c r="K66" s="397">
        <f t="shared" si="20"/>
        <v>0</v>
      </c>
      <c r="L66" s="397">
        <f t="shared" si="20"/>
        <v>0</v>
      </c>
    </row>
    <row r="67" spans="1:12" x14ac:dyDescent="0.35">
      <c r="A67" s="312"/>
      <c r="B67" s="319" t="s">
        <v>756</v>
      </c>
      <c r="C67" s="313">
        <v>0</v>
      </c>
      <c r="D67" s="313">
        <v>0</v>
      </c>
      <c r="E67" s="313">
        <v>0</v>
      </c>
      <c r="F67" s="313">
        <v>0</v>
      </c>
      <c r="G67" s="313">
        <v>0</v>
      </c>
      <c r="H67" s="313">
        <v>0</v>
      </c>
      <c r="I67" s="313">
        <v>0</v>
      </c>
      <c r="J67" s="313">
        <v>0</v>
      </c>
      <c r="K67" s="313">
        <v>0</v>
      </c>
      <c r="L67" s="313">
        <v>0</v>
      </c>
    </row>
    <row r="68" spans="1:12" x14ac:dyDescent="0.35">
      <c r="A68" s="312"/>
      <c r="B68" s="319" t="s">
        <v>757</v>
      </c>
      <c r="C68" s="313">
        <v>0</v>
      </c>
      <c r="D68" s="313">
        <v>0</v>
      </c>
      <c r="E68" s="313">
        <v>0</v>
      </c>
      <c r="F68" s="313">
        <v>0</v>
      </c>
      <c r="G68" s="313">
        <v>0</v>
      </c>
      <c r="H68" s="313">
        <v>0</v>
      </c>
      <c r="I68" s="313">
        <v>0</v>
      </c>
      <c r="J68" s="313">
        <v>0</v>
      </c>
      <c r="K68" s="313">
        <v>0</v>
      </c>
      <c r="L68" s="313">
        <v>0</v>
      </c>
    </row>
    <row r="69" spans="1:12" s="392" customFormat="1" x14ac:dyDescent="0.35">
      <c r="A69" s="396">
        <v>15</v>
      </c>
      <c r="B69" s="398" t="s">
        <v>758</v>
      </c>
      <c r="C69" s="397">
        <f>C70+C71</f>
        <v>0</v>
      </c>
      <c r="D69" s="397">
        <f t="shared" ref="D69:L69" si="21">D70+D71</f>
        <v>0</v>
      </c>
      <c r="E69" s="397">
        <f t="shared" si="21"/>
        <v>0</v>
      </c>
      <c r="F69" s="397">
        <f t="shared" si="21"/>
        <v>0</v>
      </c>
      <c r="G69" s="397">
        <f t="shared" si="21"/>
        <v>0</v>
      </c>
      <c r="H69" s="397">
        <f t="shared" si="21"/>
        <v>0</v>
      </c>
      <c r="I69" s="397">
        <f t="shared" si="21"/>
        <v>0</v>
      </c>
      <c r="J69" s="397">
        <f t="shared" si="21"/>
        <v>0</v>
      </c>
      <c r="K69" s="397">
        <f t="shared" si="21"/>
        <v>0</v>
      </c>
      <c r="L69" s="397">
        <f t="shared" si="21"/>
        <v>0</v>
      </c>
    </row>
    <row r="70" spans="1:12" x14ac:dyDescent="0.35">
      <c r="A70" s="312"/>
      <c r="B70" s="319" t="s">
        <v>759</v>
      </c>
      <c r="C70" s="313">
        <v>0</v>
      </c>
      <c r="D70" s="313">
        <v>0</v>
      </c>
      <c r="E70" s="313">
        <v>0</v>
      </c>
      <c r="F70" s="313">
        <v>0</v>
      </c>
      <c r="G70" s="313">
        <v>0</v>
      </c>
      <c r="H70" s="313">
        <v>0</v>
      </c>
      <c r="I70" s="313">
        <v>0</v>
      </c>
      <c r="J70" s="313">
        <v>0</v>
      </c>
      <c r="K70" s="313">
        <v>0</v>
      </c>
      <c r="L70" s="313">
        <v>0</v>
      </c>
    </row>
    <row r="71" spans="1:12" x14ac:dyDescent="0.35">
      <c r="A71" s="312"/>
      <c r="B71" s="319" t="s">
        <v>760</v>
      </c>
      <c r="C71" s="313">
        <v>0</v>
      </c>
      <c r="D71" s="313">
        <v>0</v>
      </c>
      <c r="E71" s="313">
        <v>0</v>
      </c>
      <c r="F71" s="313">
        <v>0</v>
      </c>
      <c r="G71" s="313">
        <v>0</v>
      </c>
      <c r="H71" s="313">
        <v>0</v>
      </c>
      <c r="I71" s="313">
        <v>0</v>
      </c>
      <c r="J71" s="313">
        <v>0</v>
      </c>
      <c r="K71" s="313">
        <v>0</v>
      </c>
      <c r="L71" s="313">
        <v>0</v>
      </c>
    </row>
    <row r="72" spans="1:12" s="392" customFormat="1" x14ac:dyDescent="0.35">
      <c r="A72" s="396">
        <v>16</v>
      </c>
      <c r="B72" s="398" t="s">
        <v>592</v>
      </c>
      <c r="C72" s="397">
        <f>C73+C74</f>
        <v>0</v>
      </c>
      <c r="D72" s="397">
        <f t="shared" ref="D72:L72" si="22">D73+D74</f>
        <v>0</v>
      </c>
      <c r="E72" s="397">
        <f t="shared" si="22"/>
        <v>0</v>
      </c>
      <c r="F72" s="397">
        <f t="shared" si="22"/>
        <v>0</v>
      </c>
      <c r="G72" s="397">
        <f t="shared" si="22"/>
        <v>0</v>
      </c>
      <c r="H72" s="397">
        <f t="shared" si="22"/>
        <v>0</v>
      </c>
      <c r="I72" s="397">
        <f t="shared" si="22"/>
        <v>0</v>
      </c>
      <c r="J72" s="397">
        <f t="shared" si="22"/>
        <v>0</v>
      </c>
      <c r="K72" s="397">
        <f t="shared" si="22"/>
        <v>0</v>
      </c>
      <c r="L72" s="397">
        <f t="shared" si="22"/>
        <v>0</v>
      </c>
    </row>
    <row r="73" spans="1:12" x14ac:dyDescent="0.35">
      <c r="A73" s="312"/>
      <c r="B73" s="319" t="s">
        <v>761</v>
      </c>
      <c r="C73" s="313">
        <v>0</v>
      </c>
      <c r="D73" s="313">
        <v>0</v>
      </c>
      <c r="E73" s="313">
        <v>0</v>
      </c>
      <c r="F73" s="313">
        <v>0</v>
      </c>
      <c r="G73" s="313">
        <v>0</v>
      </c>
      <c r="H73" s="313">
        <v>0</v>
      </c>
      <c r="I73" s="313">
        <v>0</v>
      </c>
      <c r="J73" s="313">
        <v>0</v>
      </c>
      <c r="K73" s="313">
        <v>0</v>
      </c>
      <c r="L73" s="313">
        <v>0</v>
      </c>
    </row>
    <row r="74" spans="1:12" x14ac:dyDescent="0.35">
      <c r="A74" s="312"/>
      <c r="B74" s="319" t="s">
        <v>762</v>
      </c>
      <c r="C74" s="313">
        <v>0</v>
      </c>
      <c r="D74" s="313">
        <v>0</v>
      </c>
      <c r="E74" s="313">
        <v>0</v>
      </c>
      <c r="F74" s="313">
        <v>0</v>
      </c>
      <c r="G74" s="313">
        <v>0</v>
      </c>
      <c r="H74" s="313">
        <v>0</v>
      </c>
      <c r="I74" s="313">
        <v>0</v>
      </c>
      <c r="J74" s="313">
        <v>0</v>
      </c>
      <c r="K74" s="313">
        <v>0</v>
      </c>
      <c r="L74" s="313">
        <v>0</v>
      </c>
    </row>
    <row r="75" spans="1:12" s="392" customFormat="1" x14ac:dyDescent="0.35">
      <c r="A75" s="396">
        <v>17</v>
      </c>
      <c r="B75" s="398" t="s">
        <v>763</v>
      </c>
      <c r="C75" s="313">
        <v>0</v>
      </c>
      <c r="D75" s="313">
        <v>0</v>
      </c>
      <c r="E75" s="313">
        <v>0</v>
      </c>
      <c r="F75" s="313">
        <v>0</v>
      </c>
      <c r="G75" s="313">
        <v>0</v>
      </c>
      <c r="H75" s="313">
        <v>0</v>
      </c>
      <c r="I75" s="313">
        <v>0</v>
      </c>
      <c r="J75" s="313">
        <v>0</v>
      </c>
      <c r="K75" s="313">
        <v>0</v>
      </c>
      <c r="L75" s="313">
        <v>0</v>
      </c>
    </row>
    <row r="76" spans="1:12" s="392" customFormat="1" x14ac:dyDescent="0.35">
      <c r="A76" s="396">
        <v>18</v>
      </c>
      <c r="B76" s="398" t="s">
        <v>605</v>
      </c>
      <c r="C76" s="313">
        <v>0</v>
      </c>
      <c r="D76" s="313">
        <v>0</v>
      </c>
      <c r="E76" s="313">
        <v>0</v>
      </c>
      <c r="F76" s="313">
        <v>0</v>
      </c>
      <c r="G76" s="313">
        <v>0</v>
      </c>
      <c r="H76" s="313">
        <v>0</v>
      </c>
      <c r="I76" s="313">
        <v>0</v>
      </c>
      <c r="J76" s="313">
        <v>0</v>
      </c>
      <c r="K76" s="313">
        <v>0</v>
      </c>
      <c r="L76" s="313">
        <v>0</v>
      </c>
    </row>
    <row r="77" spans="1:12" s="392" customFormat="1" ht="24" x14ac:dyDescent="0.35">
      <c r="A77" s="396">
        <v>19</v>
      </c>
      <c r="B77" s="398" t="s">
        <v>764</v>
      </c>
      <c r="C77" s="397">
        <f>C78+C79</f>
        <v>0</v>
      </c>
      <c r="D77" s="397">
        <f t="shared" ref="D77:L77" si="23">D78+D79</f>
        <v>0</v>
      </c>
      <c r="E77" s="397">
        <f t="shared" si="23"/>
        <v>0</v>
      </c>
      <c r="F77" s="397">
        <f t="shared" si="23"/>
        <v>0</v>
      </c>
      <c r="G77" s="397">
        <f t="shared" si="23"/>
        <v>0</v>
      </c>
      <c r="H77" s="397">
        <f t="shared" si="23"/>
        <v>0</v>
      </c>
      <c r="I77" s="397">
        <f t="shared" si="23"/>
        <v>0</v>
      </c>
      <c r="J77" s="397">
        <f t="shared" si="23"/>
        <v>0</v>
      </c>
      <c r="K77" s="397">
        <f t="shared" si="23"/>
        <v>0</v>
      </c>
      <c r="L77" s="397">
        <f t="shared" si="23"/>
        <v>0</v>
      </c>
    </row>
    <row r="78" spans="1:12" x14ac:dyDescent="0.35">
      <c r="A78" s="312"/>
      <c r="B78" s="319" t="s">
        <v>765</v>
      </c>
      <c r="C78" s="313">
        <v>0</v>
      </c>
      <c r="D78" s="313">
        <v>0</v>
      </c>
      <c r="E78" s="313">
        <v>0</v>
      </c>
      <c r="F78" s="313">
        <v>0</v>
      </c>
      <c r="G78" s="313">
        <v>0</v>
      </c>
      <c r="H78" s="313">
        <v>0</v>
      </c>
      <c r="I78" s="313">
        <v>0</v>
      </c>
      <c r="J78" s="313">
        <v>0</v>
      </c>
      <c r="K78" s="313">
        <v>0</v>
      </c>
      <c r="L78" s="313">
        <v>0</v>
      </c>
    </row>
    <row r="79" spans="1:12" x14ac:dyDescent="0.35">
      <c r="A79" s="312"/>
      <c r="B79" s="319" t="s">
        <v>766</v>
      </c>
      <c r="C79" s="313">
        <v>0</v>
      </c>
      <c r="D79" s="313">
        <v>0</v>
      </c>
      <c r="E79" s="313">
        <v>0</v>
      </c>
      <c r="F79" s="313">
        <v>0</v>
      </c>
      <c r="G79" s="313">
        <v>0</v>
      </c>
      <c r="H79" s="313">
        <v>0</v>
      </c>
      <c r="I79" s="313">
        <v>0</v>
      </c>
      <c r="J79" s="313">
        <v>0</v>
      </c>
      <c r="K79" s="313">
        <v>0</v>
      </c>
      <c r="L79" s="313">
        <v>0</v>
      </c>
    </row>
    <row r="80" spans="1:12" x14ac:dyDescent="0.35">
      <c r="A80" s="312"/>
      <c r="B80" s="317" t="s">
        <v>138</v>
      </c>
      <c r="C80" s="356">
        <f>C81+C85</f>
        <v>0</v>
      </c>
      <c r="D80" s="356">
        <f t="shared" ref="D80:L80" si="24">D81+D85</f>
        <v>0</v>
      </c>
      <c r="E80" s="356">
        <f t="shared" si="24"/>
        <v>0</v>
      </c>
      <c r="F80" s="356">
        <f t="shared" si="24"/>
        <v>0</v>
      </c>
      <c r="G80" s="356">
        <f t="shared" si="24"/>
        <v>0</v>
      </c>
      <c r="H80" s="356">
        <f t="shared" si="24"/>
        <v>0</v>
      </c>
      <c r="I80" s="356">
        <f t="shared" si="24"/>
        <v>0</v>
      </c>
      <c r="J80" s="356">
        <f t="shared" si="24"/>
        <v>0</v>
      </c>
      <c r="K80" s="356">
        <f t="shared" si="24"/>
        <v>0</v>
      </c>
      <c r="L80" s="356">
        <f t="shared" si="24"/>
        <v>0</v>
      </c>
    </row>
    <row r="81" spans="1:12" x14ac:dyDescent="0.35">
      <c r="A81" s="312">
        <v>20</v>
      </c>
      <c r="B81" s="398" t="s">
        <v>767</v>
      </c>
      <c r="C81" s="356">
        <f>SUM(C82:C84)</f>
        <v>0</v>
      </c>
      <c r="D81" s="356">
        <f t="shared" ref="D81:L81" si="25">SUM(D82:D84)</f>
        <v>0</v>
      </c>
      <c r="E81" s="356">
        <f t="shared" si="25"/>
        <v>0</v>
      </c>
      <c r="F81" s="356">
        <f t="shared" si="25"/>
        <v>0</v>
      </c>
      <c r="G81" s="356">
        <f t="shared" si="25"/>
        <v>0</v>
      </c>
      <c r="H81" s="356">
        <f t="shared" si="25"/>
        <v>0</v>
      </c>
      <c r="I81" s="356">
        <f t="shared" si="25"/>
        <v>0</v>
      </c>
      <c r="J81" s="356">
        <f t="shared" si="25"/>
        <v>0</v>
      </c>
      <c r="K81" s="356">
        <f t="shared" si="25"/>
        <v>0</v>
      </c>
      <c r="L81" s="356">
        <f t="shared" si="25"/>
        <v>0</v>
      </c>
    </row>
    <row r="82" spans="1:12" x14ac:dyDescent="0.35">
      <c r="A82" s="312"/>
      <c r="B82" s="322" t="s">
        <v>768</v>
      </c>
      <c r="C82" s="313">
        <v>0</v>
      </c>
      <c r="D82" s="313">
        <v>0</v>
      </c>
      <c r="E82" s="313">
        <v>0</v>
      </c>
      <c r="F82" s="313">
        <v>0</v>
      </c>
      <c r="G82" s="313">
        <v>0</v>
      </c>
      <c r="H82" s="313">
        <v>0</v>
      </c>
      <c r="I82" s="313">
        <v>0</v>
      </c>
      <c r="J82" s="313">
        <v>0</v>
      </c>
      <c r="K82" s="313">
        <v>0</v>
      </c>
      <c r="L82" s="313">
        <v>0</v>
      </c>
    </row>
    <row r="83" spans="1:12" ht="24" x14ac:dyDescent="0.35">
      <c r="A83" s="312"/>
      <c r="B83" s="322" t="s">
        <v>769</v>
      </c>
      <c r="C83" s="313">
        <v>0</v>
      </c>
      <c r="D83" s="313">
        <v>0</v>
      </c>
      <c r="E83" s="313">
        <v>0</v>
      </c>
      <c r="F83" s="313">
        <v>0</v>
      </c>
      <c r="G83" s="313">
        <v>0</v>
      </c>
      <c r="H83" s="313">
        <v>0</v>
      </c>
      <c r="I83" s="313">
        <v>0</v>
      </c>
      <c r="J83" s="313">
        <v>0</v>
      </c>
      <c r="K83" s="313">
        <v>0</v>
      </c>
      <c r="L83" s="313">
        <v>0</v>
      </c>
    </row>
    <row r="84" spans="1:12" x14ac:dyDescent="0.35">
      <c r="A84" s="312"/>
      <c r="B84" s="322" t="s">
        <v>770</v>
      </c>
      <c r="C84" s="313">
        <v>0</v>
      </c>
      <c r="D84" s="313">
        <v>0</v>
      </c>
      <c r="E84" s="313">
        <v>0</v>
      </c>
      <c r="F84" s="313">
        <v>0</v>
      </c>
      <c r="G84" s="313">
        <v>0</v>
      </c>
      <c r="H84" s="313">
        <v>0</v>
      </c>
      <c r="I84" s="313">
        <v>0</v>
      </c>
      <c r="J84" s="313">
        <v>0</v>
      </c>
      <c r="K84" s="313">
        <v>0</v>
      </c>
      <c r="L84" s="313">
        <v>0</v>
      </c>
    </row>
    <row r="85" spans="1:12" s="392" customFormat="1" ht="48" x14ac:dyDescent="0.35">
      <c r="A85" s="396">
        <v>21</v>
      </c>
      <c r="B85" s="398" t="s">
        <v>771</v>
      </c>
      <c r="C85" s="313">
        <v>0</v>
      </c>
      <c r="D85" s="313">
        <v>0</v>
      </c>
      <c r="E85" s="313">
        <v>0</v>
      </c>
      <c r="F85" s="313">
        <v>0</v>
      </c>
      <c r="G85" s="313">
        <v>0</v>
      </c>
      <c r="H85" s="313">
        <v>0</v>
      </c>
      <c r="I85" s="313">
        <v>0</v>
      </c>
      <c r="J85" s="313">
        <v>0</v>
      </c>
      <c r="K85" s="313">
        <v>0</v>
      </c>
      <c r="L85" s="313">
        <v>0</v>
      </c>
    </row>
    <row r="86" spans="1:12" x14ac:dyDescent="0.35">
      <c r="A86" s="655" t="s">
        <v>772</v>
      </c>
      <c r="B86" s="655"/>
      <c r="C86" s="356">
        <f>C62+C80</f>
        <v>0</v>
      </c>
      <c r="D86" s="356">
        <f t="shared" ref="D86:L86" si="26">D62+D80</f>
        <v>0</v>
      </c>
      <c r="E86" s="356">
        <f t="shared" si="26"/>
        <v>0</v>
      </c>
      <c r="F86" s="356">
        <f t="shared" si="26"/>
        <v>0</v>
      </c>
      <c r="G86" s="356">
        <f t="shared" si="26"/>
        <v>0</v>
      </c>
      <c r="H86" s="356">
        <f t="shared" si="26"/>
        <v>0</v>
      </c>
      <c r="I86" s="356">
        <f t="shared" si="26"/>
        <v>0</v>
      </c>
      <c r="J86" s="356">
        <f t="shared" si="26"/>
        <v>0</v>
      </c>
      <c r="K86" s="356">
        <f t="shared" si="26"/>
        <v>0</v>
      </c>
      <c r="L86" s="356">
        <f t="shared" si="26"/>
        <v>0</v>
      </c>
    </row>
    <row r="87" spans="1:12" x14ac:dyDescent="0.35">
      <c r="A87" s="655" t="s">
        <v>773</v>
      </c>
      <c r="B87" s="655"/>
      <c r="C87" s="356">
        <f>C60-C86</f>
        <v>0</v>
      </c>
      <c r="D87" s="356">
        <f t="shared" ref="D87:L87" si="27">D60-D86</f>
        <v>0</v>
      </c>
      <c r="E87" s="356">
        <f t="shared" si="27"/>
        <v>0</v>
      </c>
      <c r="F87" s="356">
        <f t="shared" si="27"/>
        <v>0</v>
      </c>
      <c r="G87" s="356">
        <f t="shared" si="27"/>
        <v>0</v>
      </c>
      <c r="H87" s="356">
        <f t="shared" si="27"/>
        <v>0</v>
      </c>
      <c r="I87" s="356">
        <f t="shared" si="27"/>
        <v>0</v>
      </c>
      <c r="J87" s="356">
        <f t="shared" si="27"/>
        <v>0</v>
      </c>
      <c r="K87" s="356">
        <f t="shared" si="27"/>
        <v>0</v>
      </c>
      <c r="L87" s="356">
        <f t="shared" si="27"/>
        <v>0</v>
      </c>
    </row>
    <row r="88" spans="1:12" ht="25.5" customHeight="1" x14ac:dyDescent="0.35">
      <c r="A88" s="655" t="s">
        <v>774</v>
      </c>
      <c r="B88" s="655"/>
      <c r="C88" s="356">
        <f>C33+C87</f>
        <v>0</v>
      </c>
      <c r="D88" s="356">
        <f t="shared" ref="D88:L88" si="28">D33+D87</f>
        <v>0</v>
      </c>
      <c r="E88" s="356">
        <f t="shared" si="28"/>
        <v>0</v>
      </c>
      <c r="F88" s="356">
        <f t="shared" si="28"/>
        <v>0</v>
      </c>
      <c r="G88" s="356">
        <f t="shared" si="28"/>
        <v>0</v>
      </c>
      <c r="H88" s="356">
        <f t="shared" si="28"/>
        <v>0</v>
      </c>
      <c r="I88" s="356">
        <f t="shared" si="28"/>
        <v>0</v>
      </c>
      <c r="J88" s="356">
        <f t="shared" si="28"/>
        <v>0</v>
      </c>
      <c r="K88" s="356">
        <f t="shared" si="28"/>
        <v>0</v>
      </c>
      <c r="L88" s="356">
        <f t="shared" si="28"/>
        <v>0</v>
      </c>
    </row>
    <row r="89" spans="1:12" x14ac:dyDescent="0.35">
      <c r="A89" s="312">
        <v>22</v>
      </c>
      <c r="B89" s="322" t="s">
        <v>613</v>
      </c>
      <c r="C89" s="313">
        <v>0</v>
      </c>
      <c r="D89" s="313">
        <v>0</v>
      </c>
      <c r="E89" s="313">
        <v>0</v>
      </c>
      <c r="F89" s="313">
        <v>0</v>
      </c>
      <c r="G89" s="313">
        <v>0</v>
      </c>
      <c r="H89" s="313">
        <v>0</v>
      </c>
      <c r="I89" s="313">
        <v>0</v>
      </c>
      <c r="J89" s="313">
        <v>0</v>
      </c>
      <c r="K89" s="313">
        <v>0</v>
      </c>
      <c r="L89" s="313">
        <v>0</v>
      </c>
    </row>
    <row r="90" spans="1:12" x14ac:dyDescent="0.35">
      <c r="A90" s="312">
        <v>23</v>
      </c>
      <c r="B90" s="322" t="s">
        <v>614</v>
      </c>
      <c r="C90" s="313">
        <v>0</v>
      </c>
      <c r="D90" s="313">
        <v>0</v>
      </c>
      <c r="E90" s="313">
        <v>0</v>
      </c>
      <c r="F90" s="313">
        <v>0</v>
      </c>
      <c r="G90" s="313">
        <v>0</v>
      </c>
      <c r="H90" s="313">
        <v>0</v>
      </c>
      <c r="I90" s="313">
        <v>0</v>
      </c>
      <c r="J90" s="313">
        <v>0</v>
      </c>
      <c r="K90" s="313">
        <v>0</v>
      </c>
      <c r="L90" s="313">
        <v>0</v>
      </c>
    </row>
    <row r="91" spans="1:12" x14ac:dyDescent="0.35">
      <c r="A91" s="312">
        <v>24</v>
      </c>
      <c r="B91" s="322" t="s">
        <v>775</v>
      </c>
      <c r="C91" s="313">
        <v>0</v>
      </c>
      <c r="D91" s="313">
        <v>0</v>
      </c>
      <c r="E91" s="313">
        <v>0</v>
      </c>
      <c r="F91" s="313">
        <v>0</v>
      </c>
      <c r="G91" s="313">
        <v>0</v>
      </c>
      <c r="H91" s="313">
        <v>0</v>
      </c>
      <c r="I91" s="313">
        <v>0</v>
      </c>
      <c r="J91" s="313">
        <v>0</v>
      </c>
      <c r="K91" s="313">
        <v>0</v>
      </c>
      <c r="L91" s="313">
        <v>0</v>
      </c>
    </row>
    <row r="92" spans="1:12" x14ac:dyDescent="0.35">
      <c r="A92" s="655" t="s">
        <v>776</v>
      </c>
      <c r="B92" s="655"/>
      <c r="C92" s="356">
        <f>C89-C90+C91</f>
        <v>0</v>
      </c>
      <c r="D92" s="356">
        <f t="shared" ref="D92:L92" si="29">D89-D90+D91</f>
        <v>0</v>
      </c>
      <c r="E92" s="356">
        <f t="shared" si="29"/>
        <v>0</v>
      </c>
      <c r="F92" s="356">
        <f t="shared" si="29"/>
        <v>0</v>
      </c>
      <c r="G92" s="356">
        <f t="shared" si="29"/>
        <v>0</v>
      </c>
      <c r="H92" s="356">
        <f t="shared" si="29"/>
        <v>0</v>
      </c>
      <c r="I92" s="356">
        <f t="shared" si="29"/>
        <v>0</v>
      </c>
      <c r="J92" s="356">
        <f t="shared" si="29"/>
        <v>0</v>
      </c>
      <c r="K92" s="356">
        <f t="shared" si="29"/>
        <v>0</v>
      </c>
      <c r="L92" s="356">
        <f t="shared" si="29"/>
        <v>0</v>
      </c>
    </row>
    <row r="93" spans="1:12" x14ac:dyDescent="0.35">
      <c r="A93" s="655" t="s">
        <v>721</v>
      </c>
      <c r="B93" s="655"/>
      <c r="C93" s="356">
        <f>C33</f>
        <v>0</v>
      </c>
      <c r="D93" s="356">
        <f t="shared" ref="D93:L93" si="30">D33</f>
        <v>0</v>
      </c>
      <c r="E93" s="356">
        <f t="shared" si="30"/>
        <v>0</v>
      </c>
      <c r="F93" s="356">
        <f t="shared" si="30"/>
        <v>0</v>
      </c>
      <c r="G93" s="356">
        <f t="shared" si="30"/>
        <v>0</v>
      </c>
      <c r="H93" s="356">
        <f t="shared" si="30"/>
        <v>0</v>
      </c>
      <c r="I93" s="356">
        <f t="shared" si="30"/>
        <v>0</v>
      </c>
      <c r="J93" s="356">
        <f t="shared" si="30"/>
        <v>0</v>
      </c>
      <c r="K93" s="356">
        <f t="shared" si="30"/>
        <v>0</v>
      </c>
      <c r="L93" s="356">
        <f t="shared" si="30"/>
        <v>0</v>
      </c>
    </row>
    <row r="94" spans="1:12" x14ac:dyDescent="0.35">
      <c r="A94" s="655" t="s">
        <v>777</v>
      </c>
      <c r="B94" s="655"/>
      <c r="C94" s="356">
        <f>C87-C92</f>
        <v>0</v>
      </c>
      <c r="D94" s="356">
        <f t="shared" ref="D94:L94" si="31">D87-D92</f>
        <v>0</v>
      </c>
      <c r="E94" s="356">
        <f t="shared" si="31"/>
        <v>0</v>
      </c>
      <c r="F94" s="356">
        <f t="shared" si="31"/>
        <v>0</v>
      </c>
      <c r="G94" s="356">
        <f t="shared" si="31"/>
        <v>0</v>
      </c>
      <c r="H94" s="356">
        <f t="shared" si="31"/>
        <v>0</v>
      </c>
      <c r="I94" s="356">
        <f t="shared" si="31"/>
        <v>0</v>
      </c>
      <c r="J94" s="356">
        <f t="shared" si="31"/>
        <v>0</v>
      </c>
      <c r="K94" s="356">
        <f t="shared" si="31"/>
        <v>0</v>
      </c>
      <c r="L94" s="356">
        <f t="shared" si="31"/>
        <v>0</v>
      </c>
    </row>
    <row r="95" spans="1:12" x14ac:dyDescent="0.35">
      <c r="A95" s="620" t="s">
        <v>778</v>
      </c>
      <c r="B95" s="656"/>
      <c r="C95" s="656"/>
      <c r="D95" s="656"/>
      <c r="E95" s="656"/>
      <c r="F95" s="656"/>
      <c r="G95" s="656"/>
      <c r="H95" s="656"/>
      <c r="I95" s="656"/>
      <c r="J95" s="656"/>
      <c r="K95" s="656"/>
      <c r="L95" s="656"/>
    </row>
    <row r="96" spans="1:12" x14ac:dyDescent="0.35">
      <c r="A96" s="658" t="s">
        <v>779</v>
      </c>
      <c r="B96" s="658"/>
      <c r="C96" s="495">
        <f>C93+C94</f>
        <v>0</v>
      </c>
      <c r="D96" s="495">
        <f t="shared" ref="D96:L96" si="32">D93+D94</f>
        <v>0</v>
      </c>
      <c r="E96" s="495">
        <f t="shared" si="32"/>
        <v>0</v>
      </c>
      <c r="F96" s="495">
        <f t="shared" si="32"/>
        <v>0</v>
      </c>
      <c r="G96" s="495">
        <f>G93+G94</f>
        <v>0</v>
      </c>
      <c r="H96" s="495">
        <f t="shared" si="32"/>
        <v>0</v>
      </c>
      <c r="I96" s="495">
        <f t="shared" si="32"/>
        <v>0</v>
      </c>
      <c r="J96" s="495">
        <f t="shared" si="32"/>
        <v>0</v>
      </c>
      <c r="K96" s="495">
        <f t="shared" si="32"/>
        <v>0</v>
      </c>
      <c r="L96" s="495">
        <f t="shared" si="32"/>
        <v>0</v>
      </c>
    </row>
    <row r="97" spans="1:14" x14ac:dyDescent="0.35">
      <c r="A97" s="655" t="s">
        <v>618</v>
      </c>
      <c r="B97" s="655"/>
      <c r="C97" s="356">
        <f>'1A-Bilant'!D38</f>
        <v>0</v>
      </c>
      <c r="D97" s="356">
        <f>C98</f>
        <v>0</v>
      </c>
      <c r="E97" s="356">
        <f t="shared" ref="E97:L97" si="33">D98</f>
        <v>0</v>
      </c>
      <c r="F97" s="356">
        <f t="shared" si="33"/>
        <v>0</v>
      </c>
      <c r="G97" s="356">
        <f t="shared" si="33"/>
        <v>0</v>
      </c>
      <c r="H97" s="356">
        <f t="shared" si="33"/>
        <v>0</v>
      </c>
      <c r="I97" s="356">
        <f t="shared" si="33"/>
        <v>0</v>
      </c>
      <c r="J97" s="356">
        <f t="shared" si="33"/>
        <v>0</v>
      </c>
      <c r="K97" s="356">
        <f t="shared" si="33"/>
        <v>0</v>
      </c>
      <c r="L97" s="356">
        <f t="shared" si="33"/>
        <v>0</v>
      </c>
    </row>
    <row r="98" spans="1:14" x14ac:dyDescent="0.35">
      <c r="A98" s="655" t="s">
        <v>619</v>
      </c>
      <c r="B98" s="655"/>
      <c r="C98" s="356">
        <f>C97+C96</f>
        <v>0</v>
      </c>
      <c r="D98" s="356">
        <f t="shared" ref="D98:L98" si="34">D97+D96</f>
        <v>0</v>
      </c>
      <c r="E98" s="356">
        <f t="shared" si="34"/>
        <v>0</v>
      </c>
      <c r="F98" s="356">
        <f t="shared" si="34"/>
        <v>0</v>
      </c>
      <c r="G98" s="356">
        <f t="shared" si="34"/>
        <v>0</v>
      </c>
      <c r="H98" s="356">
        <f t="shared" si="34"/>
        <v>0</v>
      </c>
      <c r="I98" s="356">
        <f t="shared" si="34"/>
        <v>0</v>
      </c>
      <c r="J98" s="356">
        <f t="shared" si="34"/>
        <v>0</v>
      </c>
      <c r="K98" s="356">
        <f t="shared" si="34"/>
        <v>0</v>
      </c>
      <c r="L98" s="356">
        <f t="shared" si="34"/>
        <v>0</v>
      </c>
    </row>
    <row r="102" spans="1:14" x14ac:dyDescent="0.35">
      <c r="A102" s="659" t="s">
        <v>780</v>
      </c>
      <c r="B102" s="659"/>
      <c r="C102" s="659"/>
      <c r="D102" s="659"/>
      <c r="E102" s="659"/>
      <c r="F102" s="659"/>
      <c r="G102" s="659"/>
      <c r="H102" s="659"/>
      <c r="I102" s="659"/>
      <c r="J102" s="659"/>
      <c r="K102" s="659"/>
      <c r="L102" s="659"/>
    </row>
    <row r="103" spans="1:14" x14ac:dyDescent="0.35">
      <c r="A103" s="644" t="s">
        <v>697</v>
      </c>
      <c r="B103" s="646" t="s">
        <v>698</v>
      </c>
      <c r="C103" s="648" t="s">
        <v>3</v>
      </c>
      <c r="D103" s="649"/>
      <c r="E103" s="649"/>
      <c r="F103" s="649"/>
      <c r="G103" s="649"/>
      <c r="H103" s="649"/>
      <c r="I103" s="649"/>
      <c r="J103" s="649"/>
      <c r="K103" s="649"/>
      <c r="L103" s="650"/>
    </row>
    <row r="104" spans="1:14" x14ac:dyDescent="0.35">
      <c r="A104" s="645"/>
      <c r="B104" s="647"/>
      <c r="C104" s="388" t="s">
        <v>563</v>
      </c>
      <c r="D104" s="388" t="s">
        <v>564</v>
      </c>
      <c r="E104" s="388" t="s">
        <v>565</v>
      </c>
      <c r="F104" s="388" t="s">
        <v>566</v>
      </c>
      <c r="G104" s="388" t="s">
        <v>567</v>
      </c>
      <c r="H104" s="388" t="s">
        <v>568</v>
      </c>
      <c r="I104" s="388" t="s">
        <v>569</v>
      </c>
      <c r="J104" s="388" t="s">
        <v>570</v>
      </c>
      <c r="K104" s="388" t="s">
        <v>571</v>
      </c>
      <c r="L104" s="388" t="s">
        <v>572</v>
      </c>
    </row>
    <row r="105" spans="1:14" x14ac:dyDescent="0.35">
      <c r="A105" s="660" t="s">
        <v>781</v>
      </c>
      <c r="B105" s="660"/>
      <c r="C105" s="660"/>
      <c r="D105" s="660"/>
      <c r="E105" s="660"/>
      <c r="F105" s="660"/>
      <c r="G105" s="660"/>
      <c r="H105" s="660"/>
      <c r="I105" s="660"/>
      <c r="J105" s="660"/>
      <c r="K105" s="660"/>
      <c r="L105" s="660"/>
    </row>
    <row r="106" spans="1:14" x14ac:dyDescent="0.35">
      <c r="A106" s="308">
        <v>1</v>
      </c>
      <c r="B106" s="399" t="s">
        <v>782</v>
      </c>
      <c r="C106" s="400">
        <f>C38+C41+C44+C47+C50</f>
        <v>0</v>
      </c>
      <c r="D106" s="400">
        <f t="shared" ref="D106:L106" si="35">D38+D41+D44+D47+D50</f>
        <v>0</v>
      </c>
      <c r="E106" s="400">
        <f t="shared" si="35"/>
        <v>0</v>
      </c>
      <c r="F106" s="400">
        <f t="shared" si="35"/>
        <v>0</v>
      </c>
      <c r="G106" s="400">
        <f t="shared" si="35"/>
        <v>0</v>
      </c>
      <c r="H106" s="400">
        <f t="shared" si="35"/>
        <v>0</v>
      </c>
      <c r="I106" s="400">
        <f t="shared" si="35"/>
        <v>0</v>
      </c>
      <c r="J106" s="400">
        <f t="shared" si="35"/>
        <v>0</v>
      </c>
      <c r="K106" s="400">
        <f t="shared" si="35"/>
        <v>0</v>
      </c>
      <c r="L106" s="400">
        <f t="shared" si="35"/>
        <v>0</v>
      </c>
    </row>
    <row r="107" spans="1:14" ht="24" x14ac:dyDescent="0.35">
      <c r="A107" s="308">
        <v>2</v>
      </c>
      <c r="B107" s="399" t="s">
        <v>783</v>
      </c>
      <c r="C107" s="401">
        <v>0</v>
      </c>
      <c r="D107" s="401">
        <v>0</v>
      </c>
      <c r="E107" s="401">
        <v>0</v>
      </c>
      <c r="F107" s="401">
        <v>0</v>
      </c>
      <c r="G107" s="401">
        <v>0</v>
      </c>
      <c r="H107" s="401">
        <v>0</v>
      </c>
      <c r="I107" s="401">
        <v>0</v>
      </c>
      <c r="J107" s="401">
        <v>0</v>
      </c>
      <c r="K107" s="401">
        <v>0</v>
      </c>
      <c r="L107" s="401">
        <v>0</v>
      </c>
    </row>
    <row r="108" spans="1:14" ht="24" x14ac:dyDescent="0.35">
      <c r="A108" s="308">
        <v>3</v>
      </c>
      <c r="B108" s="399" t="s">
        <v>784</v>
      </c>
      <c r="C108" s="401">
        <v>0</v>
      </c>
      <c r="D108" s="401">
        <v>0</v>
      </c>
      <c r="E108" s="401">
        <v>0</v>
      </c>
      <c r="F108" s="401">
        <v>0</v>
      </c>
      <c r="G108" s="401">
        <v>0</v>
      </c>
      <c r="H108" s="401">
        <v>0</v>
      </c>
      <c r="I108" s="401">
        <v>0</v>
      </c>
      <c r="J108" s="401">
        <v>0</v>
      </c>
      <c r="K108" s="401">
        <v>0</v>
      </c>
      <c r="L108" s="401">
        <v>0</v>
      </c>
    </row>
    <row r="109" spans="1:14" ht="24" x14ac:dyDescent="0.35">
      <c r="A109" s="308">
        <v>4</v>
      </c>
      <c r="B109" s="399" t="s">
        <v>785</v>
      </c>
      <c r="C109" s="401">
        <v>0</v>
      </c>
      <c r="D109" s="401">
        <v>0</v>
      </c>
      <c r="E109" s="401">
        <v>0</v>
      </c>
      <c r="F109" s="401">
        <v>0</v>
      </c>
      <c r="G109" s="401">
        <v>0</v>
      </c>
      <c r="H109" s="401">
        <v>0</v>
      </c>
      <c r="I109" s="401">
        <v>0</v>
      </c>
      <c r="J109" s="401">
        <v>0</v>
      </c>
      <c r="K109" s="401">
        <v>0</v>
      </c>
      <c r="L109" s="401">
        <v>0</v>
      </c>
    </row>
    <row r="110" spans="1:14" x14ac:dyDescent="0.35">
      <c r="A110" s="657" t="s">
        <v>786</v>
      </c>
      <c r="B110" s="657" t="s">
        <v>600</v>
      </c>
      <c r="C110" s="402">
        <f>SUM(C106:C109)</f>
        <v>0</v>
      </c>
      <c r="D110" s="402">
        <f t="shared" ref="D110:L110" si="36">SUM(D106:D109)</f>
        <v>0</v>
      </c>
      <c r="E110" s="402">
        <f t="shared" si="36"/>
        <v>0</v>
      </c>
      <c r="F110" s="402">
        <f t="shared" si="36"/>
        <v>0</v>
      </c>
      <c r="G110" s="402">
        <f t="shared" si="36"/>
        <v>0</v>
      </c>
      <c r="H110" s="402">
        <f t="shared" si="36"/>
        <v>0</v>
      </c>
      <c r="I110" s="402">
        <f t="shared" si="36"/>
        <v>0</v>
      </c>
      <c r="J110" s="402">
        <f t="shared" si="36"/>
        <v>0</v>
      </c>
      <c r="K110" s="402">
        <f t="shared" si="36"/>
        <v>0</v>
      </c>
      <c r="L110" s="402">
        <f t="shared" si="36"/>
        <v>0</v>
      </c>
    </row>
    <row r="111" spans="1:14" x14ac:dyDescent="0.35">
      <c r="A111" s="661" t="s">
        <v>787</v>
      </c>
      <c r="B111" s="661"/>
      <c r="C111" s="661"/>
      <c r="D111" s="661"/>
      <c r="E111" s="661"/>
      <c r="F111" s="661"/>
      <c r="G111" s="661"/>
      <c r="H111" s="661"/>
      <c r="I111" s="661"/>
      <c r="J111" s="661"/>
      <c r="K111" s="661"/>
      <c r="L111" s="661"/>
    </row>
    <row r="112" spans="1:14" x14ac:dyDescent="0.35">
      <c r="A112" s="308">
        <v>5</v>
      </c>
      <c r="B112" s="399" t="s">
        <v>788</v>
      </c>
      <c r="C112" s="403">
        <f>C64+C67+C73+C70</f>
        <v>0</v>
      </c>
      <c r="D112" s="403">
        <f t="shared" ref="D112:L112" si="37">D64+D67+D73+D70</f>
        <v>0</v>
      </c>
      <c r="E112" s="403">
        <f t="shared" si="37"/>
        <v>0</v>
      </c>
      <c r="F112" s="403">
        <f t="shared" si="37"/>
        <v>0</v>
      </c>
      <c r="G112" s="403">
        <f t="shared" si="37"/>
        <v>0</v>
      </c>
      <c r="H112" s="403">
        <f t="shared" si="37"/>
        <v>0</v>
      </c>
      <c r="I112" s="403">
        <f t="shared" si="37"/>
        <v>0</v>
      </c>
      <c r="J112" s="403">
        <f t="shared" si="37"/>
        <v>0</v>
      </c>
      <c r="K112" s="403">
        <f t="shared" si="37"/>
        <v>0</v>
      </c>
      <c r="L112" s="403">
        <f t="shared" si="37"/>
        <v>0</v>
      </c>
      <c r="N112" s="391"/>
    </row>
    <row r="113" spans="1:12" x14ac:dyDescent="0.35">
      <c r="A113" s="308">
        <v>6</v>
      </c>
      <c r="B113" s="399" t="s">
        <v>789</v>
      </c>
      <c r="C113" s="403">
        <f>C75+C76</f>
        <v>0</v>
      </c>
      <c r="D113" s="403">
        <f t="shared" ref="D113:L113" si="38">D75+D76</f>
        <v>0</v>
      </c>
      <c r="E113" s="403">
        <f t="shared" si="38"/>
        <v>0</v>
      </c>
      <c r="F113" s="403">
        <f t="shared" si="38"/>
        <v>0</v>
      </c>
      <c r="G113" s="403">
        <f t="shared" si="38"/>
        <v>0</v>
      </c>
      <c r="H113" s="403">
        <f t="shared" si="38"/>
        <v>0</v>
      </c>
      <c r="I113" s="403">
        <f t="shared" si="38"/>
        <v>0</v>
      </c>
      <c r="J113" s="403">
        <f t="shared" si="38"/>
        <v>0</v>
      </c>
      <c r="K113" s="403">
        <f t="shared" si="38"/>
        <v>0</v>
      </c>
      <c r="L113" s="403">
        <f t="shared" si="38"/>
        <v>0</v>
      </c>
    </row>
    <row r="114" spans="1:12" x14ac:dyDescent="0.35">
      <c r="A114" s="308">
        <v>7</v>
      </c>
      <c r="B114" s="399" t="s">
        <v>790</v>
      </c>
      <c r="C114" s="404">
        <v>0</v>
      </c>
      <c r="D114" s="404">
        <v>0</v>
      </c>
      <c r="E114" s="404">
        <v>0</v>
      </c>
      <c r="F114" s="404">
        <v>0</v>
      </c>
      <c r="G114" s="404">
        <v>0</v>
      </c>
      <c r="H114" s="404">
        <v>0</v>
      </c>
      <c r="I114" s="404">
        <v>0</v>
      </c>
      <c r="J114" s="404">
        <v>0</v>
      </c>
      <c r="K114" s="404">
        <v>0</v>
      </c>
      <c r="L114" s="404">
        <v>0</v>
      </c>
    </row>
    <row r="115" spans="1:12" ht="24" x14ac:dyDescent="0.35">
      <c r="A115" s="308">
        <v>8</v>
      </c>
      <c r="B115" s="399" t="s">
        <v>764</v>
      </c>
      <c r="C115" s="403">
        <f>C78</f>
        <v>0</v>
      </c>
      <c r="D115" s="403">
        <f t="shared" ref="D115:L115" si="39">D78</f>
        <v>0</v>
      </c>
      <c r="E115" s="403">
        <f t="shared" si="39"/>
        <v>0</v>
      </c>
      <c r="F115" s="403">
        <f t="shared" si="39"/>
        <v>0</v>
      </c>
      <c r="G115" s="403">
        <f t="shared" si="39"/>
        <v>0</v>
      </c>
      <c r="H115" s="403">
        <f t="shared" si="39"/>
        <v>0</v>
      </c>
      <c r="I115" s="403">
        <f t="shared" si="39"/>
        <v>0</v>
      </c>
      <c r="J115" s="403">
        <f t="shared" si="39"/>
        <v>0</v>
      </c>
      <c r="K115" s="403">
        <f t="shared" si="39"/>
        <v>0</v>
      </c>
      <c r="L115" s="403">
        <f t="shared" si="39"/>
        <v>0</v>
      </c>
    </row>
    <row r="116" spans="1:12" x14ac:dyDescent="0.35">
      <c r="A116" s="657" t="s">
        <v>791</v>
      </c>
      <c r="B116" s="657"/>
      <c r="C116" s="405">
        <f>SUM(C112:C115)</f>
        <v>0</v>
      </c>
      <c r="D116" s="405">
        <f t="shared" ref="D116:L116" si="40">SUM(D112:D115)</f>
        <v>0</v>
      </c>
      <c r="E116" s="405">
        <f t="shared" si="40"/>
        <v>0</v>
      </c>
      <c r="F116" s="405">
        <f t="shared" si="40"/>
        <v>0</v>
      </c>
      <c r="G116" s="405">
        <f t="shared" si="40"/>
        <v>0</v>
      </c>
      <c r="H116" s="405">
        <f t="shared" si="40"/>
        <v>0</v>
      </c>
      <c r="I116" s="405">
        <f t="shared" si="40"/>
        <v>0</v>
      </c>
      <c r="J116" s="405">
        <f t="shared" si="40"/>
        <v>0</v>
      </c>
      <c r="K116" s="405">
        <f t="shared" si="40"/>
        <v>0</v>
      </c>
      <c r="L116" s="405">
        <f t="shared" si="40"/>
        <v>0</v>
      </c>
    </row>
    <row r="117" spans="1:12" x14ac:dyDescent="0.35">
      <c r="A117" s="657" t="s">
        <v>127</v>
      </c>
      <c r="B117" s="657" t="s">
        <v>792</v>
      </c>
      <c r="C117" s="405">
        <f>C110-C116</f>
        <v>0</v>
      </c>
      <c r="D117" s="405">
        <f t="shared" ref="D117:L117" si="41">D110-D116</f>
        <v>0</v>
      </c>
      <c r="E117" s="405">
        <f t="shared" si="41"/>
        <v>0</v>
      </c>
      <c r="F117" s="405">
        <f t="shared" si="41"/>
        <v>0</v>
      </c>
      <c r="G117" s="405">
        <f t="shared" si="41"/>
        <v>0</v>
      </c>
      <c r="H117" s="405">
        <f t="shared" si="41"/>
        <v>0</v>
      </c>
      <c r="I117" s="405">
        <f t="shared" si="41"/>
        <v>0</v>
      </c>
      <c r="J117" s="405">
        <f t="shared" si="41"/>
        <v>0</v>
      </c>
      <c r="K117" s="405">
        <f t="shared" si="41"/>
        <v>0</v>
      </c>
      <c r="L117" s="405">
        <f t="shared" si="41"/>
        <v>0</v>
      </c>
    </row>
    <row r="118" spans="1:12" x14ac:dyDescent="0.35">
      <c r="A118" s="661" t="s">
        <v>793</v>
      </c>
      <c r="B118" s="661"/>
      <c r="C118" s="661"/>
      <c r="D118" s="661"/>
      <c r="E118" s="661"/>
      <c r="F118" s="661"/>
      <c r="G118" s="661"/>
      <c r="H118" s="661"/>
      <c r="I118" s="661"/>
      <c r="J118" s="661"/>
      <c r="K118" s="661"/>
      <c r="L118" s="661"/>
    </row>
    <row r="119" spans="1:12" x14ac:dyDescent="0.35">
      <c r="A119" s="657" t="s">
        <v>794</v>
      </c>
      <c r="B119" s="657" t="s">
        <v>794</v>
      </c>
      <c r="C119" s="405">
        <f t="shared" ref="C119:L119" si="42">C55</f>
        <v>0</v>
      </c>
      <c r="D119" s="405">
        <f t="shared" si="42"/>
        <v>0</v>
      </c>
      <c r="E119" s="405">
        <f t="shared" si="42"/>
        <v>0</v>
      </c>
      <c r="F119" s="405">
        <f t="shared" si="42"/>
        <v>0</v>
      </c>
      <c r="G119" s="405">
        <f t="shared" si="42"/>
        <v>0</v>
      </c>
      <c r="H119" s="405">
        <f t="shared" si="42"/>
        <v>0</v>
      </c>
      <c r="I119" s="405">
        <f t="shared" si="42"/>
        <v>0</v>
      </c>
      <c r="J119" s="405">
        <f t="shared" si="42"/>
        <v>0</v>
      </c>
      <c r="K119" s="405">
        <f t="shared" si="42"/>
        <v>0</v>
      </c>
      <c r="L119" s="405">
        <f t="shared" si="42"/>
        <v>0</v>
      </c>
    </row>
    <row r="120" spans="1:12" x14ac:dyDescent="0.35">
      <c r="A120" s="661" t="s">
        <v>795</v>
      </c>
      <c r="B120" s="661"/>
      <c r="C120" s="661"/>
      <c r="D120" s="661"/>
      <c r="E120" s="661"/>
      <c r="F120" s="661"/>
      <c r="G120" s="661"/>
      <c r="H120" s="661"/>
      <c r="I120" s="661"/>
      <c r="J120" s="661"/>
      <c r="K120" s="661"/>
      <c r="L120" s="661"/>
    </row>
    <row r="121" spans="1:12" x14ac:dyDescent="0.35">
      <c r="A121" s="308">
        <v>9</v>
      </c>
      <c r="B121" s="399" t="s">
        <v>767</v>
      </c>
      <c r="C121" s="403">
        <f>C122+C123+C124</f>
        <v>0</v>
      </c>
      <c r="D121" s="403">
        <f t="shared" ref="D121:L121" si="43">D122+D123+D124</f>
        <v>0</v>
      </c>
      <c r="E121" s="403">
        <f t="shared" si="43"/>
        <v>0</v>
      </c>
      <c r="F121" s="403">
        <f t="shared" si="43"/>
        <v>0</v>
      </c>
      <c r="G121" s="403">
        <f t="shared" si="43"/>
        <v>0</v>
      </c>
      <c r="H121" s="403">
        <f t="shared" si="43"/>
        <v>0</v>
      </c>
      <c r="I121" s="403">
        <f t="shared" si="43"/>
        <v>0</v>
      </c>
      <c r="J121" s="403">
        <f t="shared" si="43"/>
        <v>0</v>
      </c>
      <c r="K121" s="403">
        <f t="shared" si="43"/>
        <v>0</v>
      </c>
      <c r="L121" s="403">
        <f t="shared" si="43"/>
        <v>0</v>
      </c>
    </row>
    <row r="122" spans="1:12" x14ac:dyDescent="0.35">
      <c r="A122" s="308"/>
      <c r="B122" s="75" t="s">
        <v>768</v>
      </c>
      <c r="C122" s="406">
        <f>C82</f>
        <v>0</v>
      </c>
      <c r="D122" s="406">
        <f t="shared" ref="D122:L125" si="44">D82</f>
        <v>0</v>
      </c>
      <c r="E122" s="406">
        <f t="shared" si="44"/>
        <v>0</v>
      </c>
      <c r="F122" s="406">
        <f t="shared" si="44"/>
        <v>0</v>
      </c>
      <c r="G122" s="406">
        <f t="shared" si="44"/>
        <v>0</v>
      </c>
      <c r="H122" s="406">
        <f t="shared" si="44"/>
        <v>0</v>
      </c>
      <c r="I122" s="406">
        <f t="shared" si="44"/>
        <v>0</v>
      </c>
      <c r="J122" s="406">
        <f t="shared" si="44"/>
        <v>0</v>
      </c>
      <c r="K122" s="406">
        <f t="shared" si="44"/>
        <v>0</v>
      </c>
      <c r="L122" s="406">
        <f t="shared" si="44"/>
        <v>0</v>
      </c>
    </row>
    <row r="123" spans="1:12" ht="24" x14ac:dyDescent="0.35">
      <c r="A123" s="308"/>
      <c r="B123" s="75" t="s">
        <v>769</v>
      </c>
      <c r="C123" s="406">
        <f>C83</f>
        <v>0</v>
      </c>
      <c r="D123" s="406">
        <f t="shared" si="44"/>
        <v>0</v>
      </c>
      <c r="E123" s="406">
        <f t="shared" si="44"/>
        <v>0</v>
      </c>
      <c r="F123" s="406">
        <f t="shared" si="44"/>
        <v>0</v>
      </c>
      <c r="G123" s="406">
        <f t="shared" si="44"/>
        <v>0</v>
      </c>
      <c r="H123" s="406">
        <f t="shared" si="44"/>
        <v>0</v>
      </c>
      <c r="I123" s="406">
        <f t="shared" si="44"/>
        <v>0</v>
      </c>
      <c r="J123" s="406">
        <f t="shared" si="44"/>
        <v>0</v>
      </c>
      <c r="K123" s="406">
        <f t="shared" si="44"/>
        <v>0</v>
      </c>
      <c r="L123" s="406">
        <f t="shared" si="44"/>
        <v>0</v>
      </c>
    </row>
    <row r="124" spans="1:12" x14ac:dyDescent="0.35">
      <c r="A124" s="308"/>
      <c r="B124" s="75" t="s">
        <v>770</v>
      </c>
      <c r="C124" s="406">
        <f>C84</f>
        <v>0</v>
      </c>
      <c r="D124" s="406">
        <f t="shared" si="44"/>
        <v>0</v>
      </c>
      <c r="E124" s="406">
        <f t="shared" si="44"/>
        <v>0</v>
      </c>
      <c r="F124" s="406">
        <f t="shared" si="44"/>
        <v>0</v>
      </c>
      <c r="G124" s="406">
        <f t="shared" si="44"/>
        <v>0</v>
      </c>
      <c r="H124" s="406">
        <f t="shared" si="44"/>
        <v>0</v>
      </c>
      <c r="I124" s="406">
        <f t="shared" si="44"/>
        <v>0</v>
      </c>
      <c r="J124" s="406">
        <f t="shared" si="44"/>
        <v>0</v>
      </c>
      <c r="K124" s="406">
        <f t="shared" si="44"/>
        <v>0</v>
      </c>
      <c r="L124" s="406">
        <f t="shared" si="44"/>
        <v>0</v>
      </c>
    </row>
    <row r="125" spans="1:12" x14ac:dyDescent="0.35">
      <c r="A125" s="308">
        <v>10</v>
      </c>
      <c r="B125" s="399" t="s">
        <v>796</v>
      </c>
      <c r="C125" s="406">
        <f>C85</f>
        <v>0</v>
      </c>
      <c r="D125" s="406">
        <f t="shared" si="44"/>
        <v>0</v>
      </c>
      <c r="E125" s="406">
        <f t="shared" si="44"/>
        <v>0</v>
      </c>
      <c r="F125" s="406">
        <f t="shared" si="44"/>
        <v>0</v>
      </c>
      <c r="G125" s="406">
        <f t="shared" si="44"/>
        <v>0</v>
      </c>
      <c r="H125" s="406">
        <f t="shared" si="44"/>
        <v>0</v>
      </c>
      <c r="I125" s="406">
        <f t="shared" si="44"/>
        <v>0</v>
      </c>
      <c r="J125" s="406">
        <f t="shared" si="44"/>
        <v>0</v>
      </c>
      <c r="K125" s="406">
        <f t="shared" si="44"/>
        <v>0</v>
      </c>
      <c r="L125" s="406">
        <f t="shared" si="44"/>
        <v>0</v>
      </c>
    </row>
    <row r="126" spans="1:12" x14ac:dyDescent="0.35">
      <c r="A126" s="657" t="s">
        <v>797</v>
      </c>
      <c r="B126" s="657"/>
      <c r="C126" s="405">
        <f>C121+C125</f>
        <v>0</v>
      </c>
      <c r="D126" s="405">
        <f t="shared" ref="D126:L126" si="45">D121+D125</f>
        <v>0</v>
      </c>
      <c r="E126" s="405">
        <f t="shared" si="45"/>
        <v>0</v>
      </c>
      <c r="F126" s="405">
        <f t="shared" si="45"/>
        <v>0</v>
      </c>
      <c r="G126" s="405">
        <f t="shared" si="45"/>
        <v>0</v>
      </c>
      <c r="H126" s="405">
        <f t="shared" si="45"/>
        <v>0</v>
      </c>
      <c r="I126" s="405">
        <f t="shared" si="45"/>
        <v>0</v>
      </c>
      <c r="J126" s="405">
        <f t="shared" si="45"/>
        <v>0</v>
      </c>
      <c r="K126" s="405">
        <f t="shared" si="45"/>
        <v>0</v>
      </c>
      <c r="L126" s="405">
        <f t="shared" si="45"/>
        <v>0</v>
      </c>
    </row>
    <row r="127" spans="1:12" x14ac:dyDescent="0.35">
      <c r="A127" s="657" t="s">
        <v>139</v>
      </c>
      <c r="B127" s="657" t="s">
        <v>796</v>
      </c>
      <c r="C127" s="405">
        <f>C119-C126</f>
        <v>0</v>
      </c>
      <c r="D127" s="405">
        <f t="shared" ref="D127:L127" si="46">D119-D126</f>
        <v>0</v>
      </c>
      <c r="E127" s="405">
        <f t="shared" si="46"/>
        <v>0</v>
      </c>
      <c r="F127" s="405">
        <f t="shared" si="46"/>
        <v>0</v>
      </c>
      <c r="G127" s="405">
        <f t="shared" si="46"/>
        <v>0</v>
      </c>
      <c r="H127" s="405">
        <f t="shared" si="46"/>
        <v>0</v>
      </c>
      <c r="I127" s="405">
        <f t="shared" si="46"/>
        <v>0</v>
      </c>
      <c r="J127" s="405">
        <f t="shared" si="46"/>
        <v>0</v>
      </c>
      <c r="K127" s="405">
        <f t="shared" si="46"/>
        <v>0</v>
      </c>
      <c r="L127" s="405">
        <f t="shared" si="46"/>
        <v>0</v>
      </c>
    </row>
    <row r="128" spans="1:12" x14ac:dyDescent="0.35">
      <c r="A128" s="323"/>
      <c r="B128" s="405" t="s">
        <v>798</v>
      </c>
      <c r="C128" s="405">
        <f>C117+C127</f>
        <v>0</v>
      </c>
      <c r="D128" s="405">
        <f t="shared" ref="D128:L128" si="47">D117+D127</f>
        <v>0</v>
      </c>
      <c r="E128" s="405">
        <f t="shared" si="47"/>
        <v>0</v>
      </c>
      <c r="F128" s="405">
        <f t="shared" si="47"/>
        <v>0</v>
      </c>
      <c r="G128" s="405">
        <f t="shared" si="47"/>
        <v>0</v>
      </c>
      <c r="H128" s="405">
        <f t="shared" si="47"/>
        <v>0</v>
      </c>
      <c r="I128" s="405">
        <f t="shared" si="47"/>
        <v>0</v>
      </c>
      <c r="J128" s="405">
        <f t="shared" si="47"/>
        <v>0</v>
      </c>
      <c r="K128" s="405">
        <f t="shared" si="47"/>
        <v>0</v>
      </c>
      <c r="L128" s="405">
        <f t="shared" si="47"/>
        <v>0</v>
      </c>
    </row>
    <row r="129" spans="1:12" x14ac:dyDescent="0.35">
      <c r="A129" s="97"/>
      <c r="B129" s="407" t="s">
        <v>799</v>
      </c>
      <c r="C129" s="408">
        <f>C110+C119</f>
        <v>0</v>
      </c>
      <c r="D129" s="408">
        <f t="shared" ref="D129:L129" si="48">D110+D119</f>
        <v>0</v>
      </c>
      <c r="E129" s="408">
        <f t="shared" si="48"/>
        <v>0</v>
      </c>
      <c r="F129" s="408">
        <f t="shared" si="48"/>
        <v>0</v>
      </c>
      <c r="G129" s="408">
        <f t="shared" si="48"/>
        <v>0</v>
      </c>
      <c r="H129" s="408">
        <f t="shared" si="48"/>
        <v>0</v>
      </c>
      <c r="I129" s="408">
        <f t="shared" si="48"/>
        <v>0</v>
      </c>
      <c r="J129" s="408">
        <f t="shared" si="48"/>
        <v>0</v>
      </c>
      <c r="K129" s="408">
        <f t="shared" si="48"/>
        <v>0</v>
      </c>
      <c r="L129" s="408">
        <f t="shared" si="48"/>
        <v>0</v>
      </c>
    </row>
    <row r="130" spans="1:12" x14ac:dyDescent="0.35">
      <c r="A130" s="97"/>
      <c r="B130" s="409" t="s">
        <v>800</v>
      </c>
      <c r="C130" s="408">
        <f>C116+C126</f>
        <v>0</v>
      </c>
      <c r="D130" s="408">
        <f t="shared" ref="D130:L130" si="49">D116+D126</f>
        <v>0</v>
      </c>
      <c r="E130" s="408">
        <f t="shared" si="49"/>
        <v>0</v>
      </c>
      <c r="F130" s="408">
        <f t="shared" si="49"/>
        <v>0</v>
      </c>
      <c r="G130" s="408">
        <f t="shared" si="49"/>
        <v>0</v>
      </c>
      <c r="H130" s="408">
        <f t="shared" si="49"/>
        <v>0</v>
      </c>
      <c r="I130" s="408">
        <f t="shared" si="49"/>
        <v>0</v>
      </c>
      <c r="J130" s="408">
        <f t="shared" si="49"/>
        <v>0</v>
      </c>
      <c r="K130" s="408">
        <f t="shared" si="49"/>
        <v>0</v>
      </c>
      <c r="L130" s="408">
        <f t="shared" si="49"/>
        <v>0</v>
      </c>
    </row>
    <row r="131" spans="1:12" x14ac:dyDescent="0.35">
      <c r="A131" s="657" t="s">
        <v>801</v>
      </c>
      <c r="B131" s="657" t="s">
        <v>796</v>
      </c>
      <c r="C131" s="405">
        <f>C129-C130</f>
        <v>0</v>
      </c>
      <c r="D131" s="405">
        <f t="shared" ref="D131:L131" si="50">D129-D130</f>
        <v>0</v>
      </c>
      <c r="E131" s="405">
        <f t="shared" si="50"/>
        <v>0</v>
      </c>
      <c r="F131" s="405">
        <f t="shared" si="50"/>
        <v>0</v>
      </c>
      <c r="G131" s="405">
        <f t="shared" si="50"/>
        <v>0</v>
      </c>
      <c r="H131" s="405">
        <f t="shared" si="50"/>
        <v>0</v>
      </c>
      <c r="I131" s="405">
        <f t="shared" si="50"/>
        <v>0</v>
      </c>
      <c r="J131" s="405">
        <f t="shared" si="50"/>
        <v>0</v>
      </c>
      <c r="K131" s="405">
        <f t="shared" si="50"/>
        <v>0</v>
      </c>
      <c r="L131" s="405">
        <f t="shared" si="50"/>
        <v>0</v>
      </c>
    </row>
    <row r="132" spans="1:12" x14ac:dyDescent="0.35">
      <c r="A132" s="308">
        <v>13</v>
      </c>
      <c r="B132" s="399" t="s">
        <v>802</v>
      </c>
      <c r="C132" s="313">
        <v>0</v>
      </c>
      <c r="D132" s="313">
        <v>0</v>
      </c>
      <c r="E132" s="313">
        <v>0</v>
      </c>
      <c r="F132" s="313">
        <v>0</v>
      </c>
      <c r="G132" s="313">
        <v>0</v>
      </c>
      <c r="H132" s="313">
        <v>0</v>
      </c>
      <c r="I132" s="313">
        <v>0</v>
      </c>
      <c r="J132" s="313">
        <v>0</v>
      </c>
      <c r="K132" s="313">
        <v>0</v>
      </c>
      <c r="L132" s="313">
        <v>0</v>
      </c>
    </row>
    <row r="133" spans="1:12" x14ac:dyDescent="0.35">
      <c r="A133" s="657" t="s">
        <v>803</v>
      </c>
      <c r="B133" s="657"/>
      <c r="C133" s="405">
        <f>C131-C132</f>
        <v>0</v>
      </c>
      <c r="D133" s="405">
        <f t="shared" ref="D133:L133" si="51">D131-D132</f>
        <v>0</v>
      </c>
      <c r="E133" s="405">
        <f t="shared" si="51"/>
        <v>0</v>
      </c>
      <c r="F133" s="405">
        <f t="shared" si="51"/>
        <v>0</v>
      </c>
      <c r="G133" s="405">
        <f t="shared" si="51"/>
        <v>0</v>
      </c>
      <c r="H133" s="405">
        <f t="shared" si="51"/>
        <v>0</v>
      </c>
      <c r="I133" s="405">
        <f t="shared" si="51"/>
        <v>0</v>
      </c>
      <c r="J133" s="405">
        <f t="shared" si="51"/>
        <v>0</v>
      </c>
      <c r="K133" s="405">
        <f t="shared" si="51"/>
        <v>0</v>
      </c>
      <c r="L133" s="405">
        <f t="shared" si="51"/>
        <v>0</v>
      </c>
    </row>
    <row r="134" spans="1:12" ht="24" x14ac:dyDescent="0.35">
      <c r="B134" s="78" t="s">
        <v>804</v>
      </c>
    </row>
  </sheetData>
  <mergeCells count="46">
    <mergeCell ref="A126:B126"/>
    <mergeCell ref="A127:B127"/>
    <mergeCell ref="A131:B131"/>
    <mergeCell ref="A133:B133"/>
    <mergeCell ref="A111:L111"/>
    <mergeCell ref="A116:B116"/>
    <mergeCell ref="A117:B117"/>
    <mergeCell ref="A118:L118"/>
    <mergeCell ref="A119:B119"/>
    <mergeCell ref="A120:L120"/>
    <mergeCell ref="A110:B110"/>
    <mergeCell ref="A93:B93"/>
    <mergeCell ref="A94:B94"/>
    <mergeCell ref="A95:L95"/>
    <mergeCell ref="A96:B96"/>
    <mergeCell ref="A97:B97"/>
    <mergeCell ref="A98:B98"/>
    <mergeCell ref="A102:L102"/>
    <mergeCell ref="A103:A104"/>
    <mergeCell ref="B103:B104"/>
    <mergeCell ref="C103:L103"/>
    <mergeCell ref="A105:L105"/>
    <mergeCell ref="A92:B92"/>
    <mergeCell ref="A24:B24"/>
    <mergeCell ref="A26:B26"/>
    <mergeCell ref="A27:B27"/>
    <mergeCell ref="A31:B31"/>
    <mergeCell ref="A32:B32"/>
    <mergeCell ref="A33:B33"/>
    <mergeCell ref="A34:L34"/>
    <mergeCell ref="A60:B60"/>
    <mergeCell ref="A86:B86"/>
    <mergeCell ref="A87:B87"/>
    <mergeCell ref="A88:B88"/>
    <mergeCell ref="A23:L23"/>
    <mergeCell ref="A1:E1"/>
    <mergeCell ref="A3:L3"/>
    <mergeCell ref="A4:A5"/>
    <mergeCell ref="B4:B5"/>
    <mergeCell ref="C4:L4"/>
    <mergeCell ref="A6:L6"/>
    <mergeCell ref="A7:B7"/>
    <mergeCell ref="A14:B14"/>
    <mergeCell ref="A15:B15"/>
    <mergeCell ref="A21:B21"/>
    <mergeCell ref="A22:B22"/>
  </mergeCells>
  <dataValidations count="1">
    <dataValidation errorStyle="information" allowBlank="1" showInputMessage="1" showErrorMessage="1" sqref="HS10:HT13 RO10:RP13 ABK10:ABL13 ALG10:ALH13 AVC10:AVD13 BEY10:BEZ13 BOU10:BOV13 BYQ10:BYR13 CIM10:CIN13 CSI10:CSJ13 DCE10:DCF13 DMA10:DMB13 DVW10:DVX13 EFS10:EFT13 EPO10:EPP13 EZK10:EZL13 FJG10:FJH13 FTC10:FTD13 GCY10:GCZ13 GMU10:GMV13 GWQ10:GWR13 HGM10:HGN13 HQI10:HQJ13 IAE10:IAF13 IKA10:IKB13 ITW10:ITX13 JDS10:JDT13 JNO10:JNP13 JXK10:JXL13 KHG10:KHH13 KRC10:KRD13 LAY10:LAZ13 LKU10:LKV13 LUQ10:LUR13 MEM10:MEN13 MOI10:MOJ13 MYE10:MYF13 NIA10:NIB13 NRW10:NRX13 OBS10:OBT13 OLO10:OLP13 OVK10:OVL13 PFG10:PFH13 PPC10:PPD13 PYY10:PYZ13 QIU10:QIV13 QSQ10:QSR13 RCM10:RCN13 RMI10:RMJ13 RWE10:RWF13 SGA10:SGB13 SPW10:SPX13 SZS10:SZT13 TJO10:TJP13 TTK10:TTL13 UDG10:UDH13 UNC10:UND13 UWY10:UWZ13 VGU10:VGV13 VQQ10:VQR13 WAM10:WAN13 WKI10:WKJ13 WUE10:WUF13 HS8:HT8 HR96:HT96 RN96:RP96 ABJ96:ABL96 ALF96:ALH96 AVB96:AVD96 BEX96:BEZ96 BOT96:BOV96 BYP96:BYR96 CIL96:CIN96 CSH96:CSJ96 DCD96:DCF96 DLZ96:DMB96 DVV96:DVX96 EFR96:EFT96 EPN96:EPP96 EZJ96:EZL96 FJF96:FJH96 FTB96:FTD96 GCX96:GCZ96 GMT96:GMV96 GWP96:GWR96 HGL96:HGN96 HQH96:HQJ96 IAD96:IAF96 IJZ96:IKB96 ITV96:ITX96 JDR96:JDT96 JNN96:JNP96 JXJ96:JXL96 KHF96:KHH96 KRB96:KRD96 LAX96:LAZ96 LKT96:LKV96 LUP96:LUR96 MEL96:MEN96 MOH96:MOJ96 MYD96:MYF96 NHZ96:NIB96 NRV96:NRX96 OBR96:OBT96 OLN96:OLP96 OVJ96:OVL96 PFF96:PFH96 PPB96:PPD96 PYX96:PYZ96 QIT96:QIV96 QSP96:QSR96 RCL96:RCN96 RMH96:RMJ96 RWD96:RWF96 SFZ96:SGB96 SPV96:SPX96 SZR96:SZT96 TJN96:TJP96 TTJ96:TTL96 UDF96:UDH96 UNB96:UND96 UWX96:UWZ96 VGT96:VGV96 VQP96:VQR96 WAL96:WAN96 WKH96:WKJ96 WUD96:WUF96 HS72:HT74 RO72:RP74 ABK72:ABL74 ALG72:ALH74 AVC72:AVD74 BEY72:BEZ74 BOU72:BOV74 BYQ72:BYR74 CIM72:CIN74 CSI72:CSJ74 DCE72:DCF74 DMA72:DMB74 DVW72:DVX74 EFS72:EFT74 EPO72:EPP74 EZK72:EZL74 FJG72:FJH74 FTC72:FTD74 GCY72:GCZ74 GMU72:GMV74 GWQ72:GWR74 HGM72:HGN74 HQI72:HQJ74 IAE72:IAF74 IKA72:IKB74 ITW72:ITX74 JDS72:JDT74 JNO72:JNP74 JXK72:JXL74 KHG72:KHH74 KRC72:KRD74 LAY72:LAZ74 LKU72:LKV74 LUQ72:LUR74 MEM72:MEN74 MOI72:MOJ74 MYE72:MYF74 NIA72:NIB74 NRW72:NRX74 OBS72:OBT74 OLO72:OLP74 OVK72:OVL74 PFG72:PFH74 PPC72:PPD74 PYY72:PYZ74 QIU72:QIV74 QSQ72:QSR74 RCM72:RCN74 RMI72:RMJ74 RWE72:RWF74 SGA72:SGB74 SPW72:SPX74 SZS72:SZT74 TJO72:TJP74 TTK72:TTL74 UDG72:UDH74 UNC72:UND74 UWY72:UWZ74 VGU72:VGV74 VQQ72:VQR74 WAM72:WAN74 WKI72:WKJ74 WUE72:WUF74 HS28:HT30 RO28:RP30 ABK28:ABL30 ALG28:ALH30 AVC28:AVD30 BEY28:BEZ30 BOU28:BOV30 BYQ28:BYR30 CIM28:CIN30 CSI28:CSJ30 DCE28:DCF30 DMA28:DMB30 DVW28:DVX30 EFS28:EFT30 EPO28:EPP30 EZK28:EZL30 FJG28:FJH30 FTC28:FTD30 GCY28:GCZ30 GMU28:GMV30 GWQ28:GWR30 HGM28:HGN30 HQI28:HQJ30 IAE28:IAF30 IKA28:IKB30 ITW28:ITX30 JDS28:JDT30 JNO28:JNP30 JXK28:JXL30 KHG28:KHH30 KRC28:KRD30 LAY28:LAZ30 LKU28:LKV30 LUQ28:LUR30 MEM28:MEN30 MOI28:MOJ30 MYE28:MYF30 NIA28:NIB30 NRW28:NRX30 OBS28:OBT30 OLO28:OLP30 OVK28:OVL30 PFG28:PFH30 PPC28:PPD30 PYY28:PYZ30 QIU28:QIV30 QSQ28:QSR30 RCM28:RCN30 RMI28:RMJ30 RWE28:RWF30 SGA28:SGB30 SPW28:SPX30 SZS28:SZT30 TJO28:TJP30 TTK28:TTL30 UDG28:UDH30 UNC28:UND30 UWY28:UWZ30 VGU28:VGV30 VQQ28:VQR30 WAM28:WAN30 WKI28:WKJ30 WUE28:WUF30 WUE25:WUF25 WUE8:WUF8 WKI25:WKJ25 WKI8:WKJ8 WAM25:WAN25 WAM8:WAN8 VQQ25:VQR25 VQQ8:VQR8 VGU25:VGV25 VGU8:VGV8 UWY25:UWZ25 UWY8:UWZ8 UNC25:UND25 UNC8:UND8 UDG25:UDH25 UDG8:UDH8 TTK25:TTL25 TTK8:TTL8 TJO25:TJP25 TJO8:TJP8 SZS25:SZT25 SZS8:SZT8 SPW25:SPX25 SPW8:SPX8 SGA25:SGB25 SGA8:SGB8 RWE25:RWF25 RWE8:RWF8 RMI25:RMJ25 RMI8:RMJ8 RCM25:RCN25 RCM8:RCN8 QSQ25:QSR25 QSQ8:QSR8 QIU25:QIV25 QIU8:QIV8 PYY25:PYZ25 PYY8:PYZ8 PPC25:PPD25 PPC8:PPD8 PFG25:PFH25 PFG8:PFH8 OVK25:OVL25 OVK8:OVL8 OLO25:OLP25 OLO8:OLP8 OBS25:OBT25 OBS8:OBT8 NRW25:NRX25 NRW8:NRX8 NIA25:NIB25 NIA8:NIB8 MYE25:MYF25 MYE8:MYF8 MOI25:MOJ25 MOI8:MOJ8 MEM25:MEN25 MEM8:MEN8 LUQ25:LUR25 LUQ8:LUR8 LKU25:LKV25 LKU8:LKV8 LAY25:LAZ25 LAY8:LAZ8 KRC25:KRD25 KRC8:KRD8 KHG25:KHH25 KHG8:KHH8 JXK25:JXL25 JXK8:JXL8 JNO25:JNP25 JNO8:JNP8 JDS25:JDT25 JDS8:JDT8 ITW25:ITX25 ITW8:ITX8 IKA25:IKB25 IKA8:IKB8 IAE25:IAF25 IAE8:IAF8 HQI25:HQJ25 HQI8:HQJ8 HGM25:HGN25 HGM8:HGN8 GWQ25:GWR25 GWQ8:GWR8 GMU25:GMV25 GMU8:GMV8 GCY25:GCZ25 GCY8:GCZ8 FTC25:FTD25 FTC8:FTD8 FJG25:FJH25 FJG8:FJH8 EZK25:EZL25 EZK8:EZL8 EPO25:EPP25 EPO8:EPP8 EFS25:EFT25 EFS8:EFT8 DVW25:DVX25 DVW8:DVX8 DMA25:DMB25 DMA8:DMB8 DCE25:DCF25 DCE8:DCF8 CSI25:CSJ25 CSI8:CSJ8 CIM25:CIN25 CIM8:CIN8 BYQ25:BYR25 BYQ8:BYR8 BOU25:BOV25 BOU8:BOV8 BEY25:BEZ25 BEY8:BEZ8 AVC25:AVD25 AVC8:AVD8 ALG25:ALH25 ALG8:ALH8 ABK25:ABL25 ABK8:ABL8 RO25:RP25 RO8:RP8 HS25:HT25 HR20:HT20 HR91:HT94 RN20:RP20 RN91:RP94 ABJ20:ABL20 ABJ91:ABL94 ALF20:ALH20 ALF91:ALH94 AVB20:AVD20 AVB91:AVD94 BEX20:BEZ20 BEX91:BEZ94 BOT20:BOV20 BOT91:BOV94 BYP20:BYR20 BYP91:BYR94 CIL20:CIN20 CIL91:CIN94 CSH20:CSJ20 CSH91:CSJ94 DCD20:DCF20 DCD91:DCF94 DLZ20:DMB20 DLZ91:DMB94 DVV20:DVX20 DVV91:DVX94 EFR20:EFT20 EFR91:EFT94 EPN20:EPP20 EPN91:EPP94 EZJ20:EZL20 EZJ91:EZL94 FJF20:FJH20 FJF91:FJH94 FTB20:FTD20 FTB91:FTD94 GCX20:GCZ20 GCX91:GCZ94 GMT20:GMV20 GMT91:GMV94 GWP20:GWR20 GWP91:GWR94 HGL20:HGN20 HGL91:HGN94 HQH20:HQJ20 HQH91:HQJ94 IAD20:IAF20 IAD91:IAF94 IJZ20:IKB20 IJZ91:IKB94 ITV20:ITX20 ITV91:ITX94 JDR20:JDT20 JDR91:JDT94 JNN20:JNP20 JNN91:JNP94 JXJ20:JXL20 JXJ91:JXL94 KHF20:KHH20 KHF91:KHH94 KRB20:KRD20 KRB91:KRD94 LAX20:LAZ20 LAX91:LAZ94 LKT20:LKV20 LKT91:LKV94 LUP20:LUR20 LUP91:LUR94 MEL20:MEN20 MEL91:MEN94 MOH20:MOJ20 MOH91:MOJ94 MYD20:MYF20 MYD91:MYF94 NHZ20:NIB20 NHZ91:NIB94 NRV20:NRX20 NRV91:NRX94 OBR20:OBT20 OBR91:OBT94 OLN20:OLP20 OLN91:OLP94 OVJ20:OVL20 OVJ91:OVL94 PFF20:PFH20 PFF91:PFH94 PPB20:PPD20 PPB91:PPD94 PYX20:PYZ20 PYX91:PYZ94 QIT20:QIV20 QIT91:QIV94 QSP20:QSR20 QSP91:QSR94 RCL20:RCN20 RCL91:RCN94 RMH20:RMJ20 RMH91:RMJ94 RWD20:RWF20 RWD91:RWF94 SFZ20:SGB20 SFZ91:SGB94 SPV20:SPX20 SPV91:SPX94 SZR20:SZT20 SZR91:SZT94 TJN20:TJP20 TJN91:TJP94 TTJ20:TTL20 TTJ91:TTL94 UDF20:UDH20 UDF91:UDH94 UNB20:UND20 UNB91:UND94 UWX20:UWZ20 UWX91:UWZ94 VGT20:VGV20 VGT91:VGV94 VQP20:VQR20 VQP91:VQR94 WAL20:WAN20 WAL91:WAN94 WKH20:WKJ20 WKH91:WKJ94 WUD20:WUF20 WUD91:WUF94 C20:L20 C80:L81 C87:L87 WUD80:WUF87 C96:L96 WKH80:WKJ87 WAL80:WAN87 VQP80:VQR87 VGT80:VGV87 UWX80:UWZ87 UNB80:UND87 UDF80:UDH87 TTJ80:TTL87 TJN80:TJP87 SZR80:SZT87 SPV80:SPX87 SFZ80:SGB87 RWD80:RWF87 RMH80:RMJ87 RCL80:RCN87 QSP80:QSR87 QIT80:QIV87 PYX80:PYZ87 PPB80:PPD87 PFF80:PFH87 OVJ80:OVL87 OLN80:OLP87 OBR80:OBT87 NRV80:NRX87 NHZ80:NIB87 MYD80:MYF87 MOH80:MOJ87 MEL80:MEN87 LUP80:LUR87 LKT80:LKV87 LAX80:LAZ87 KRB80:KRD87 KHF80:KHH87 JXJ80:JXL87 JNN80:JNP87 JDR80:JDT87 ITV80:ITX87 IJZ80:IKB87 IAD80:IAF87 HQH80:HQJ87 HGL80:HGN87 GWP80:GWR87 GMT80:GMV87 GCX80:GCZ87 FTB80:FTD87 FJF80:FJH87 EZJ80:EZL87 EPN80:EPP87 EFR80:EFT87 DVV80:DVX87 DLZ80:DMB87 DCD80:DCF87 CSH80:CSJ87 CIL80:CIN87 BYP80:BYR87 BOT80:BOV87 BEX80:BEZ87 AVB80:AVD87 ALF80:ALH87 ABJ80:ABL87 RN80:RP87 HR80:HT87 C92:L94"/>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E32" sqref="E32"/>
    </sheetView>
  </sheetViews>
  <sheetFormatPr defaultRowHeight="14.5" x14ac:dyDescent="0.35"/>
  <cols>
    <col min="1" max="1" width="32.26953125" customWidth="1"/>
    <col min="2" max="2" width="13.7265625" customWidth="1"/>
    <col min="3" max="3" width="11.7265625" customWidth="1"/>
    <col min="4" max="4" width="12.90625" customWidth="1"/>
    <col min="5" max="5" width="14.26953125" customWidth="1"/>
    <col min="6" max="6" width="16.36328125" customWidth="1"/>
  </cols>
  <sheetData>
    <row r="1" spans="1:6" s="13" customFormat="1" ht="13" x14ac:dyDescent="0.35">
      <c r="A1" s="33"/>
      <c r="B1" s="34"/>
      <c r="C1" s="34"/>
      <c r="D1" s="34"/>
    </row>
    <row r="2" spans="1:6" s="13" customFormat="1" ht="13" x14ac:dyDescent="0.35">
      <c r="A2" s="33"/>
      <c r="B2" s="34"/>
      <c r="C2" s="34"/>
      <c r="D2" s="34"/>
    </row>
    <row r="3" spans="1:6" s="13" customFormat="1" ht="25.5" customHeight="1" x14ac:dyDescent="0.35">
      <c r="A3" s="662" t="s">
        <v>393</v>
      </c>
      <c r="B3" s="662"/>
      <c r="C3" s="662"/>
      <c r="D3" s="662"/>
      <c r="E3" s="27"/>
      <c r="F3" s="27"/>
    </row>
    <row r="4" spans="1:6" s="16" customFormat="1" ht="54.75" customHeight="1" x14ac:dyDescent="0.35">
      <c r="A4" s="663" t="s">
        <v>394</v>
      </c>
      <c r="B4" s="663"/>
      <c r="C4" s="663"/>
      <c r="D4" s="663"/>
      <c r="E4" s="143"/>
      <c r="F4" s="143"/>
    </row>
    <row r="5" spans="1:6" s="16" customFormat="1" ht="65" x14ac:dyDescent="0.35">
      <c r="A5" s="144" t="s">
        <v>395</v>
      </c>
      <c r="B5" s="144" t="s">
        <v>396</v>
      </c>
      <c r="C5" s="144" t="s">
        <v>397</v>
      </c>
      <c r="D5" s="144" t="s">
        <v>398</v>
      </c>
      <c r="E5" s="28"/>
      <c r="F5" s="28"/>
    </row>
    <row r="6" spans="1:6" s="16" customFormat="1" ht="13" x14ac:dyDescent="0.35">
      <c r="A6" s="144"/>
      <c r="B6" s="145"/>
      <c r="C6" s="144"/>
      <c r="D6" s="144"/>
    </row>
    <row r="7" spans="1:6" s="16" customFormat="1" ht="13" x14ac:dyDescent="0.35">
      <c r="A7" s="146" t="s">
        <v>399</v>
      </c>
      <c r="B7" s="15">
        <v>0</v>
      </c>
      <c r="C7" s="147">
        <v>0</v>
      </c>
      <c r="D7" s="31">
        <f>B7*C7</f>
        <v>0</v>
      </c>
    </row>
    <row r="8" spans="1:6" s="16" customFormat="1" ht="13" x14ac:dyDescent="0.35">
      <c r="A8" s="146" t="s">
        <v>400</v>
      </c>
      <c r="B8" s="15">
        <v>0</v>
      </c>
      <c r="C8" s="147">
        <v>0</v>
      </c>
      <c r="D8" s="31">
        <f>B8*C8</f>
        <v>0</v>
      </c>
    </row>
    <row r="9" spans="1:6" s="16" customFormat="1" ht="13" x14ac:dyDescent="0.35">
      <c r="A9" s="146" t="s">
        <v>401</v>
      </c>
      <c r="B9" s="15">
        <v>0</v>
      </c>
      <c r="C9" s="147">
        <v>0</v>
      </c>
      <c r="D9" s="31">
        <f t="shared" ref="D9:D36" si="0">B9*C9</f>
        <v>0</v>
      </c>
    </row>
    <row r="10" spans="1:6" s="16" customFormat="1" x14ac:dyDescent="0.35">
      <c r="A10" s="146" t="s">
        <v>402</v>
      </c>
      <c r="B10" s="15">
        <v>0</v>
      </c>
      <c r="C10" s="147">
        <v>0</v>
      </c>
      <c r="D10" s="31">
        <f t="shared" si="0"/>
        <v>0</v>
      </c>
      <c r="F10" s="148"/>
    </row>
    <row r="11" spans="1:6" s="16" customFormat="1" ht="13" x14ac:dyDescent="0.35">
      <c r="A11" s="146" t="s">
        <v>403</v>
      </c>
      <c r="B11" s="15">
        <v>0</v>
      </c>
      <c r="C11" s="147">
        <v>0</v>
      </c>
      <c r="D11" s="31">
        <f t="shared" si="0"/>
        <v>0</v>
      </c>
    </row>
    <row r="12" spans="1:6" s="16" customFormat="1" ht="13" x14ac:dyDescent="0.35">
      <c r="A12" s="146" t="s">
        <v>404</v>
      </c>
      <c r="B12" s="15">
        <v>0</v>
      </c>
      <c r="C12" s="147">
        <v>0</v>
      </c>
      <c r="D12" s="31">
        <f t="shared" si="0"/>
        <v>0</v>
      </c>
    </row>
    <row r="13" spans="1:6" s="16" customFormat="1" ht="13" x14ac:dyDescent="0.35">
      <c r="A13" s="146" t="s">
        <v>405</v>
      </c>
      <c r="B13" s="15">
        <v>0</v>
      </c>
      <c r="C13" s="147">
        <v>0</v>
      </c>
      <c r="D13" s="31">
        <f t="shared" si="0"/>
        <v>0</v>
      </c>
    </row>
    <row r="14" spans="1:6" s="16" customFormat="1" ht="13" x14ac:dyDescent="0.35">
      <c r="A14" s="146" t="s">
        <v>406</v>
      </c>
      <c r="B14" s="15">
        <v>0</v>
      </c>
      <c r="C14" s="147">
        <v>0</v>
      </c>
      <c r="D14" s="31">
        <f t="shared" si="0"/>
        <v>0</v>
      </c>
    </row>
    <row r="15" spans="1:6" s="16" customFormat="1" ht="13" x14ac:dyDescent="0.35">
      <c r="A15" s="146" t="s">
        <v>407</v>
      </c>
      <c r="B15" s="15">
        <v>0</v>
      </c>
      <c r="C15" s="147">
        <v>0</v>
      </c>
      <c r="D15" s="31">
        <f t="shared" si="0"/>
        <v>0</v>
      </c>
    </row>
    <row r="16" spans="1:6" s="16" customFormat="1" ht="13" x14ac:dyDescent="0.35">
      <c r="A16" s="146" t="s">
        <v>408</v>
      </c>
      <c r="B16" s="15">
        <v>0</v>
      </c>
      <c r="C16" s="147">
        <v>0</v>
      </c>
      <c r="D16" s="31">
        <f t="shared" si="0"/>
        <v>0</v>
      </c>
    </row>
    <row r="17" spans="1:4" s="16" customFormat="1" ht="13" x14ac:dyDescent="0.35">
      <c r="A17" s="146" t="s">
        <v>409</v>
      </c>
      <c r="B17" s="15">
        <v>0</v>
      </c>
      <c r="C17" s="147">
        <v>0</v>
      </c>
      <c r="D17" s="31">
        <f t="shared" si="0"/>
        <v>0</v>
      </c>
    </row>
    <row r="18" spans="1:4" s="16" customFormat="1" ht="13" x14ac:dyDescent="0.35">
      <c r="A18" s="146" t="s">
        <v>410</v>
      </c>
      <c r="B18" s="15">
        <v>0</v>
      </c>
      <c r="C18" s="147">
        <v>0</v>
      </c>
      <c r="D18" s="31">
        <f t="shared" si="0"/>
        <v>0</v>
      </c>
    </row>
    <row r="19" spans="1:4" s="16" customFormat="1" ht="13" x14ac:dyDescent="0.35">
      <c r="A19" s="146" t="s">
        <v>411</v>
      </c>
      <c r="B19" s="15">
        <v>0</v>
      </c>
      <c r="C19" s="147">
        <v>0</v>
      </c>
      <c r="D19" s="31">
        <f t="shared" si="0"/>
        <v>0</v>
      </c>
    </row>
    <row r="20" spans="1:4" s="16" customFormat="1" ht="13" x14ac:dyDescent="0.35">
      <c r="A20" s="146" t="s">
        <v>412</v>
      </c>
      <c r="B20" s="15">
        <v>0</v>
      </c>
      <c r="C20" s="147">
        <v>0</v>
      </c>
      <c r="D20" s="31">
        <f t="shared" si="0"/>
        <v>0</v>
      </c>
    </row>
    <row r="21" spans="1:4" s="16" customFormat="1" ht="13" x14ac:dyDescent="0.35">
      <c r="A21" s="146" t="s">
        <v>413</v>
      </c>
      <c r="B21" s="15">
        <v>0</v>
      </c>
      <c r="C21" s="147">
        <v>0</v>
      </c>
      <c r="D21" s="31">
        <f t="shared" si="0"/>
        <v>0</v>
      </c>
    </row>
    <row r="22" spans="1:4" s="16" customFormat="1" ht="13" x14ac:dyDescent="0.35">
      <c r="A22" s="146" t="s">
        <v>414</v>
      </c>
      <c r="B22" s="15">
        <v>0</v>
      </c>
      <c r="C22" s="147">
        <v>0</v>
      </c>
      <c r="D22" s="31">
        <f t="shared" si="0"/>
        <v>0</v>
      </c>
    </row>
    <row r="23" spans="1:4" s="16" customFormat="1" ht="13" x14ac:dyDescent="0.35">
      <c r="A23" s="146" t="s">
        <v>415</v>
      </c>
      <c r="B23" s="15">
        <v>0</v>
      </c>
      <c r="C23" s="147">
        <v>0</v>
      </c>
      <c r="D23" s="31">
        <f t="shared" si="0"/>
        <v>0</v>
      </c>
    </row>
    <row r="24" spans="1:4" s="16" customFormat="1" ht="13" x14ac:dyDescent="0.35">
      <c r="A24" s="146" t="s">
        <v>416</v>
      </c>
      <c r="B24" s="15">
        <v>0</v>
      </c>
      <c r="C24" s="147">
        <v>0</v>
      </c>
      <c r="D24" s="31">
        <f t="shared" si="0"/>
        <v>0</v>
      </c>
    </row>
    <row r="25" spans="1:4" s="16" customFormat="1" ht="13" x14ac:dyDescent="0.35">
      <c r="A25" s="146" t="s">
        <v>417</v>
      </c>
      <c r="B25" s="15">
        <v>0</v>
      </c>
      <c r="C25" s="147">
        <v>0</v>
      </c>
      <c r="D25" s="31">
        <f t="shared" si="0"/>
        <v>0</v>
      </c>
    </row>
    <row r="26" spans="1:4" s="16" customFormat="1" ht="13" x14ac:dyDescent="0.35">
      <c r="A26" s="146" t="s">
        <v>418</v>
      </c>
      <c r="B26" s="15">
        <v>0</v>
      </c>
      <c r="C26" s="147">
        <v>0</v>
      </c>
      <c r="D26" s="31">
        <f t="shared" si="0"/>
        <v>0</v>
      </c>
    </row>
    <row r="27" spans="1:4" s="16" customFormat="1" ht="13" x14ac:dyDescent="0.35">
      <c r="A27" s="146" t="s">
        <v>419</v>
      </c>
      <c r="B27" s="15">
        <v>0</v>
      </c>
      <c r="C27" s="147">
        <v>0</v>
      </c>
      <c r="D27" s="31">
        <f t="shared" si="0"/>
        <v>0</v>
      </c>
    </row>
    <row r="28" spans="1:4" s="16" customFormat="1" ht="13" x14ac:dyDescent="0.35">
      <c r="A28" s="146" t="s">
        <v>420</v>
      </c>
      <c r="B28" s="15">
        <v>0</v>
      </c>
      <c r="C28" s="147">
        <v>0</v>
      </c>
      <c r="D28" s="31">
        <f t="shared" si="0"/>
        <v>0</v>
      </c>
    </row>
    <row r="29" spans="1:4" s="16" customFormat="1" ht="13" x14ac:dyDescent="0.35">
      <c r="A29" s="146" t="s">
        <v>421</v>
      </c>
      <c r="B29" s="15">
        <v>0</v>
      </c>
      <c r="C29" s="147">
        <v>0</v>
      </c>
      <c r="D29" s="31">
        <f t="shared" si="0"/>
        <v>0</v>
      </c>
    </row>
    <row r="30" spans="1:4" s="16" customFormat="1" ht="13" x14ac:dyDescent="0.35">
      <c r="A30" s="146" t="s">
        <v>422</v>
      </c>
      <c r="B30" s="15">
        <v>0</v>
      </c>
      <c r="C30" s="147">
        <v>0</v>
      </c>
      <c r="D30" s="31">
        <f t="shared" si="0"/>
        <v>0</v>
      </c>
    </row>
    <row r="31" spans="1:4" s="16" customFormat="1" ht="13" x14ac:dyDescent="0.35">
      <c r="A31" s="146" t="s">
        <v>423</v>
      </c>
      <c r="B31" s="15">
        <v>0</v>
      </c>
      <c r="C31" s="147">
        <v>0</v>
      </c>
      <c r="D31" s="31">
        <f t="shared" si="0"/>
        <v>0</v>
      </c>
    </row>
    <row r="32" spans="1:4" s="16" customFormat="1" ht="13" x14ac:dyDescent="0.35">
      <c r="A32" s="146" t="s">
        <v>424</v>
      </c>
      <c r="B32" s="15">
        <v>0</v>
      </c>
      <c r="C32" s="147">
        <v>0</v>
      </c>
      <c r="D32" s="31">
        <f t="shared" si="0"/>
        <v>0</v>
      </c>
    </row>
    <row r="33" spans="1:4" s="16" customFormat="1" ht="13" x14ac:dyDescent="0.35">
      <c r="A33" s="146" t="s">
        <v>425</v>
      </c>
      <c r="B33" s="15">
        <v>0</v>
      </c>
      <c r="C33" s="147">
        <v>0</v>
      </c>
      <c r="D33" s="31">
        <f t="shared" si="0"/>
        <v>0</v>
      </c>
    </row>
    <row r="34" spans="1:4" s="16" customFormat="1" ht="13" x14ac:dyDescent="0.35">
      <c r="A34" s="146" t="s">
        <v>426</v>
      </c>
      <c r="B34" s="15">
        <v>0</v>
      </c>
      <c r="C34" s="147">
        <v>0</v>
      </c>
      <c r="D34" s="31">
        <f t="shared" si="0"/>
        <v>0</v>
      </c>
    </row>
    <row r="35" spans="1:4" s="16" customFormat="1" ht="13" x14ac:dyDescent="0.35">
      <c r="A35" s="146" t="s">
        <v>427</v>
      </c>
      <c r="B35" s="15">
        <v>0</v>
      </c>
      <c r="C35" s="147">
        <v>0</v>
      </c>
      <c r="D35" s="31">
        <f>B35*C35</f>
        <v>0</v>
      </c>
    </row>
    <row r="36" spans="1:4" s="16" customFormat="1" ht="13" x14ac:dyDescent="0.35">
      <c r="A36" s="146" t="s">
        <v>428</v>
      </c>
      <c r="B36" s="15">
        <v>0</v>
      </c>
      <c r="C36" s="147">
        <v>0</v>
      </c>
      <c r="D36" s="31">
        <f t="shared" si="0"/>
        <v>0</v>
      </c>
    </row>
    <row r="37" spans="1:4" s="16" customFormat="1" ht="13" x14ac:dyDescent="0.35">
      <c r="A37" s="149" t="s">
        <v>429</v>
      </c>
      <c r="B37" s="21">
        <f>SUM(B7:B36)</f>
        <v>0</v>
      </c>
      <c r="C37" s="150"/>
      <c r="D37" s="21">
        <f>SUM(D7:D36)</f>
        <v>0</v>
      </c>
    </row>
  </sheetData>
  <mergeCells count="2">
    <mergeCell ref="A3:D3"/>
    <mergeCell ref="A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opLeftCell="A38" zoomScaleNormal="100" workbookViewId="0">
      <selection activeCell="C60" sqref="C60:O61"/>
    </sheetView>
  </sheetViews>
  <sheetFormatPr defaultColWidth="8.453125" defaultRowHeight="13" x14ac:dyDescent="0.35"/>
  <cols>
    <col min="1" max="1" width="28.36328125" style="35" customWidth="1"/>
    <col min="2" max="2" width="3.81640625" style="35" bestFit="1" customWidth="1"/>
    <col min="3" max="3" width="9" style="19" customWidth="1"/>
    <col min="4" max="4" width="9.6328125" style="19" customWidth="1"/>
    <col min="5" max="5" width="7.90625" style="19" customWidth="1"/>
    <col min="6" max="6" width="8.54296875" style="466" bestFit="1" customWidth="1"/>
    <col min="7" max="8" width="9.26953125" style="466" bestFit="1" customWidth="1"/>
    <col min="9" max="9" width="8.7265625" style="466" customWidth="1"/>
    <col min="10" max="10" width="8.81640625" style="466" customWidth="1"/>
    <col min="11" max="12" width="8.7265625" style="466" customWidth="1"/>
    <col min="13" max="13" width="8.54296875" style="466" customWidth="1"/>
    <col min="14" max="14" width="8.453125" style="466" customWidth="1"/>
    <col min="15" max="15" width="8.26953125" style="466" customWidth="1"/>
    <col min="16" max="16384" width="8.453125" style="16"/>
  </cols>
  <sheetData>
    <row r="1" spans="1:15" s="3" customFormat="1" x14ac:dyDescent="0.35">
      <c r="A1" s="39" t="s">
        <v>98</v>
      </c>
      <c r="B1" s="39"/>
      <c r="C1" s="2"/>
      <c r="D1" s="2"/>
      <c r="E1" s="2"/>
    </row>
    <row r="2" spans="1:15" s="3" customFormat="1" x14ac:dyDescent="0.35">
      <c r="A2" s="40"/>
      <c r="B2" s="40"/>
      <c r="C2" s="2"/>
      <c r="D2" s="2"/>
      <c r="E2" s="2"/>
    </row>
    <row r="3" spans="1:15" s="3" customFormat="1" ht="38.25" customHeight="1" x14ac:dyDescent="0.35">
      <c r="A3" s="521" t="s">
        <v>99</v>
      </c>
      <c r="B3" s="521"/>
      <c r="C3" s="521"/>
      <c r="D3" s="521"/>
      <c r="E3" s="521"/>
      <c r="F3" s="522" t="s">
        <v>2</v>
      </c>
      <c r="G3" s="523"/>
      <c r="H3" s="523"/>
      <c r="I3" s="523"/>
      <c r="J3" s="523"/>
      <c r="K3" s="523"/>
      <c r="L3" s="523"/>
      <c r="M3" s="523"/>
      <c r="N3" s="523"/>
      <c r="O3" s="524"/>
    </row>
    <row r="4" spans="1:15" s="3" customFormat="1" x14ac:dyDescent="0.35">
      <c r="A4" s="6"/>
      <c r="B4" s="6"/>
      <c r="C4" s="6"/>
      <c r="D4" s="6"/>
      <c r="E4" s="6"/>
      <c r="F4" s="525" t="s">
        <v>3</v>
      </c>
      <c r="G4" s="526"/>
      <c r="H4" s="526"/>
      <c r="I4" s="526"/>
      <c r="J4" s="526"/>
      <c r="K4" s="526"/>
      <c r="L4" s="526"/>
      <c r="M4" s="526"/>
      <c r="N4" s="526"/>
      <c r="O4" s="526"/>
    </row>
    <row r="5" spans="1:15" s="42" customFormat="1" x14ac:dyDescent="0.35">
      <c r="A5" s="8"/>
      <c r="B5" s="8"/>
      <c r="C5" s="41" t="str">
        <f>'[1]1A-Bilant'!B5</f>
        <v>N-2</v>
      </c>
      <c r="D5" s="41" t="str">
        <f>'[1]1A-Bilant'!C5</f>
        <v>N-1</v>
      </c>
      <c r="E5" s="41" t="str">
        <f>'[1]1A-Bilant'!D5</f>
        <v>N</v>
      </c>
      <c r="F5" s="41">
        <f>'[1]1A-Bilant'!E5</f>
        <v>1</v>
      </c>
      <c r="G5" s="41">
        <f>'[1]1A-Bilant'!F5</f>
        <v>2</v>
      </c>
      <c r="H5" s="41">
        <f>'[1]1A-Bilant'!G5</f>
        <v>3</v>
      </c>
      <c r="I5" s="41">
        <f>'[1]1A-Bilant'!H5</f>
        <v>4</v>
      </c>
      <c r="J5" s="41">
        <f>'[1]1A-Bilant'!I5</f>
        <v>5</v>
      </c>
      <c r="K5" s="41">
        <f>'[1]1A-Bilant'!J5</f>
        <v>6</v>
      </c>
      <c r="L5" s="41">
        <f>'[1]1A-Bilant'!K5</f>
        <v>7</v>
      </c>
      <c r="M5" s="41">
        <f>'[1]1A-Bilant'!L5</f>
        <v>8</v>
      </c>
      <c r="N5" s="41">
        <f>'[1]1A-Bilant'!M5</f>
        <v>9</v>
      </c>
      <c r="O5" s="41">
        <f>'[1]1A-Bilant'!N5</f>
        <v>10</v>
      </c>
    </row>
    <row r="6" spans="1:15" s="13" customFormat="1" x14ac:dyDescent="0.35">
      <c r="A6" s="11" t="s">
        <v>100</v>
      </c>
      <c r="B6" s="11">
        <v>1</v>
      </c>
      <c r="C6" s="43">
        <f>C7+C8-C9+C10+C11</f>
        <v>0</v>
      </c>
      <c r="D6" s="43">
        <f t="shared" ref="D6:O6" si="0">D7+D8-D9+D10+D11</f>
        <v>0</v>
      </c>
      <c r="E6" s="43">
        <f t="shared" si="0"/>
        <v>0</v>
      </c>
      <c r="F6" s="43">
        <f t="shared" si="0"/>
        <v>0</v>
      </c>
      <c r="G6" s="43">
        <f t="shared" si="0"/>
        <v>0</v>
      </c>
      <c r="H6" s="43">
        <f t="shared" si="0"/>
        <v>0</v>
      </c>
      <c r="I6" s="43">
        <f t="shared" si="0"/>
        <v>0</v>
      </c>
      <c r="J6" s="43">
        <f t="shared" si="0"/>
        <v>0</v>
      </c>
      <c r="K6" s="43">
        <f t="shared" si="0"/>
        <v>0</v>
      </c>
      <c r="L6" s="43">
        <f t="shared" si="0"/>
        <v>0</v>
      </c>
      <c r="M6" s="43">
        <f t="shared" si="0"/>
        <v>0</v>
      </c>
      <c r="N6" s="43">
        <f t="shared" si="0"/>
        <v>0</v>
      </c>
      <c r="O6" s="43">
        <f t="shared" si="0"/>
        <v>0</v>
      </c>
    </row>
    <row r="7" spans="1:15" s="22" customFormat="1" x14ac:dyDescent="0.35">
      <c r="A7" s="44" t="s">
        <v>101</v>
      </c>
      <c r="B7" s="44">
        <v>2</v>
      </c>
      <c r="C7" s="45">
        <v>0</v>
      </c>
      <c r="D7" s="45">
        <v>0</v>
      </c>
      <c r="E7" s="45">
        <v>0</v>
      </c>
      <c r="F7" s="45">
        <v>0</v>
      </c>
      <c r="G7" s="45">
        <v>0</v>
      </c>
      <c r="H7" s="45">
        <v>0</v>
      </c>
      <c r="I7" s="45">
        <v>0</v>
      </c>
      <c r="J7" s="45">
        <v>0</v>
      </c>
      <c r="K7" s="45">
        <v>0</v>
      </c>
      <c r="L7" s="45">
        <v>0</v>
      </c>
      <c r="M7" s="45">
        <v>0</v>
      </c>
      <c r="N7" s="45">
        <v>0</v>
      </c>
      <c r="O7" s="45">
        <v>0</v>
      </c>
    </row>
    <row r="8" spans="1:15" s="22" customFormat="1" x14ac:dyDescent="0.35">
      <c r="A8" s="44" t="s">
        <v>102</v>
      </c>
      <c r="B8" s="44">
        <v>3</v>
      </c>
      <c r="C8" s="45">
        <v>0</v>
      </c>
      <c r="D8" s="45">
        <v>0</v>
      </c>
      <c r="E8" s="45">
        <v>0</v>
      </c>
      <c r="F8" s="45">
        <v>0</v>
      </c>
      <c r="G8" s="45">
        <v>0</v>
      </c>
      <c r="H8" s="45">
        <v>0</v>
      </c>
      <c r="I8" s="45">
        <v>0</v>
      </c>
      <c r="J8" s="45">
        <v>0</v>
      </c>
      <c r="K8" s="45">
        <v>0</v>
      </c>
      <c r="L8" s="45">
        <v>0</v>
      </c>
      <c r="M8" s="45">
        <v>0</v>
      </c>
      <c r="N8" s="45">
        <v>0</v>
      </c>
      <c r="O8" s="45">
        <v>0</v>
      </c>
    </row>
    <row r="9" spans="1:15" s="22" customFormat="1" x14ac:dyDescent="0.35">
      <c r="A9" s="44" t="s">
        <v>103</v>
      </c>
      <c r="B9" s="44">
        <v>4</v>
      </c>
      <c r="C9" s="45">
        <v>0</v>
      </c>
      <c r="D9" s="45">
        <v>0</v>
      </c>
      <c r="E9" s="45">
        <v>0</v>
      </c>
      <c r="F9" s="45">
        <v>0</v>
      </c>
      <c r="G9" s="45">
        <v>0</v>
      </c>
      <c r="H9" s="45">
        <v>0</v>
      </c>
      <c r="I9" s="45">
        <v>0</v>
      </c>
      <c r="J9" s="45">
        <v>0</v>
      </c>
      <c r="K9" s="45">
        <v>0</v>
      </c>
      <c r="L9" s="45">
        <v>0</v>
      </c>
      <c r="M9" s="45">
        <v>0</v>
      </c>
      <c r="N9" s="45">
        <v>0</v>
      </c>
      <c r="O9" s="45">
        <v>0</v>
      </c>
    </row>
    <row r="10" spans="1:15" s="22" customFormat="1" ht="52" x14ac:dyDescent="0.35">
      <c r="A10" s="44" t="s">
        <v>104</v>
      </c>
      <c r="B10" s="44">
        <v>5</v>
      </c>
      <c r="C10" s="45">
        <v>0</v>
      </c>
      <c r="D10" s="45">
        <v>0</v>
      </c>
      <c r="E10" s="45">
        <v>0</v>
      </c>
      <c r="F10" s="45">
        <v>0</v>
      </c>
      <c r="G10" s="45">
        <v>0</v>
      </c>
      <c r="H10" s="45">
        <v>0</v>
      </c>
      <c r="I10" s="45">
        <v>0</v>
      </c>
      <c r="J10" s="45">
        <v>0</v>
      </c>
      <c r="K10" s="45">
        <v>0</v>
      </c>
      <c r="L10" s="45">
        <v>0</v>
      </c>
      <c r="M10" s="45">
        <v>0</v>
      </c>
      <c r="N10" s="45">
        <v>0</v>
      </c>
      <c r="O10" s="45">
        <v>0</v>
      </c>
    </row>
    <row r="11" spans="1:15" s="22" customFormat="1" ht="39" x14ac:dyDescent="0.35">
      <c r="A11" s="44" t="s">
        <v>105</v>
      </c>
      <c r="B11" s="44">
        <v>6</v>
      </c>
      <c r="C11" s="45">
        <v>0</v>
      </c>
      <c r="D11" s="45">
        <v>0</v>
      </c>
      <c r="E11" s="45">
        <v>0</v>
      </c>
      <c r="F11" s="45">
        <v>0</v>
      </c>
      <c r="G11" s="45">
        <v>0</v>
      </c>
      <c r="H11" s="45">
        <v>0</v>
      </c>
      <c r="I11" s="45">
        <v>0</v>
      </c>
      <c r="J11" s="45">
        <v>0</v>
      </c>
      <c r="K11" s="45">
        <v>0</v>
      </c>
      <c r="L11" s="45">
        <v>0</v>
      </c>
      <c r="M11" s="45">
        <v>0</v>
      </c>
      <c r="N11" s="45">
        <v>0</v>
      </c>
      <c r="O11" s="45">
        <v>0</v>
      </c>
    </row>
    <row r="12" spans="1:15" s="13" customFormat="1" ht="39" x14ac:dyDescent="0.35">
      <c r="A12" s="11" t="s">
        <v>106</v>
      </c>
      <c r="B12" s="46" t="s">
        <v>107</v>
      </c>
      <c r="C12" s="45">
        <v>0</v>
      </c>
      <c r="D12" s="45">
        <v>0</v>
      </c>
      <c r="E12" s="45">
        <v>0</v>
      </c>
      <c r="F12" s="45">
        <v>0</v>
      </c>
      <c r="G12" s="45">
        <v>0</v>
      </c>
      <c r="H12" s="45">
        <v>0</v>
      </c>
      <c r="I12" s="45">
        <v>0</v>
      </c>
      <c r="J12" s="45">
        <v>0</v>
      </c>
      <c r="K12" s="45">
        <v>0</v>
      </c>
      <c r="L12" s="45">
        <v>0</v>
      </c>
      <c r="M12" s="45">
        <v>0</v>
      </c>
      <c r="N12" s="45">
        <v>0</v>
      </c>
      <c r="O12" s="45">
        <v>0</v>
      </c>
    </row>
    <row r="13" spans="1:15" s="13" customFormat="1" ht="26" x14ac:dyDescent="0.35">
      <c r="A13" s="11" t="s">
        <v>108</v>
      </c>
      <c r="B13" s="44">
        <v>9</v>
      </c>
      <c r="C13" s="45">
        <v>0</v>
      </c>
      <c r="D13" s="45">
        <v>0</v>
      </c>
      <c r="E13" s="45">
        <v>0</v>
      </c>
      <c r="F13" s="45">
        <v>0</v>
      </c>
      <c r="G13" s="45">
        <v>0</v>
      </c>
      <c r="H13" s="45">
        <v>0</v>
      </c>
      <c r="I13" s="45">
        <v>0</v>
      </c>
      <c r="J13" s="45">
        <v>0</v>
      </c>
      <c r="K13" s="45">
        <v>0</v>
      </c>
      <c r="L13" s="45">
        <v>0</v>
      </c>
      <c r="M13" s="45">
        <v>0</v>
      </c>
      <c r="N13" s="45">
        <v>0</v>
      </c>
      <c r="O13" s="45">
        <v>0</v>
      </c>
    </row>
    <row r="14" spans="1:15" s="13" customFormat="1" ht="26" x14ac:dyDescent="0.35">
      <c r="A14" s="11" t="s">
        <v>109</v>
      </c>
      <c r="B14" s="44">
        <v>10</v>
      </c>
      <c r="C14" s="45">
        <v>0</v>
      </c>
      <c r="D14" s="45">
        <v>0</v>
      </c>
      <c r="E14" s="45">
        <v>0</v>
      </c>
      <c r="F14" s="45">
        <v>0</v>
      </c>
      <c r="G14" s="45">
        <v>0</v>
      </c>
      <c r="H14" s="45">
        <v>0</v>
      </c>
      <c r="I14" s="45">
        <v>0</v>
      </c>
      <c r="J14" s="45">
        <v>0</v>
      </c>
      <c r="K14" s="45">
        <v>0</v>
      </c>
      <c r="L14" s="45">
        <v>0</v>
      </c>
      <c r="M14" s="45">
        <v>0</v>
      </c>
      <c r="N14" s="45">
        <v>0</v>
      </c>
      <c r="O14" s="45">
        <v>0</v>
      </c>
    </row>
    <row r="15" spans="1:15" s="13" customFormat="1" ht="26" x14ac:dyDescent="0.35">
      <c r="A15" s="11" t="s">
        <v>110</v>
      </c>
      <c r="B15" s="11">
        <v>11</v>
      </c>
      <c r="C15" s="45">
        <v>0</v>
      </c>
      <c r="D15" s="45">
        <v>0</v>
      </c>
      <c r="E15" s="45">
        <v>0</v>
      </c>
      <c r="F15" s="45">
        <v>0</v>
      </c>
      <c r="G15" s="45">
        <v>0</v>
      </c>
      <c r="H15" s="45">
        <v>0</v>
      </c>
      <c r="I15" s="45">
        <v>0</v>
      </c>
      <c r="J15" s="45">
        <v>0</v>
      </c>
      <c r="K15" s="45">
        <v>0</v>
      </c>
      <c r="L15" s="45">
        <v>0</v>
      </c>
      <c r="M15" s="45">
        <v>0</v>
      </c>
      <c r="N15" s="45">
        <v>0</v>
      </c>
      <c r="O15" s="45">
        <v>0</v>
      </c>
    </row>
    <row r="16" spans="1:15" s="13" customFormat="1" ht="20.25" customHeight="1" x14ac:dyDescent="0.35">
      <c r="A16" s="11" t="s">
        <v>111</v>
      </c>
      <c r="B16" s="11">
        <v>12</v>
      </c>
      <c r="C16" s="45">
        <v>0</v>
      </c>
      <c r="D16" s="45">
        <v>0</v>
      </c>
      <c r="E16" s="45">
        <v>0</v>
      </c>
      <c r="F16" s="45">
        <v>0</v>
      </c>
      <c r="G16" s="45">
        <v>0</v>
      </c>
      <c r="H16" s="45">
        <v>0</v>
      </c>
      <c r="I16" s="45">
        <v>0</v>
      </c>
      <c r="J16" s="45">
        <v>0</v>
      </c>
      <c r="K16" s="45">
        <v>0</v>
      </c>
      <c r="L16" s="45">
        <v>0</v>
      </c>
      <c r="M16" s="45">
        <v>0</v>
      </c>
      <c r="N16" s="45">
        <v>0</v>
      </c>
      <c r="O16" s="45">
        <v>0</v>
      </c>
    </row>
    <row r="17" spans="1:15" s="13" customFormat="1" x14ac:dyDescent="0.35">
      <c r="A17" s="11" t="s">
        <v>112</v>
      </c>
      <c r="B17" s="11"/>
      <c r="C17" s="45">
        <v>0</v>
      </c>
      <c r="D17" s="45">
        <v>0</v>
      </c>
      <c r="E17" s="45">
        <v>0</v>
      </c>
      <c r="F17" s="45">
        <v>0</v>
      </c>
      <c r="G17" s="45">
        <v>0</v>
      </c>
      <c r="H17" s="45">
        <v>0</v>
      </c>
      <c r="I17" s="45">
        <v>0</v>
      </c>
      <c r="J17" s="45">
        <v>0</v>
      </c>
      <c r="K17" s="45">
        <v>0</v>
      </c>
      <c r="L17" s="45">
        <v>0</v>
      </c>
      <c r="M17" s="45">
        <v>0</v>
      </c>
      <c r="N17" s="45">
        <v>0</v>
      </c>
      <c r="O17" s="45">
        <v>0</v>
      </c>
    </row>
    <row r="18" spans="1:15" s="13" customFormat="1" x14ac:dyDescent="0.35">
      <c r="A18" s="11" t="s">
        <v>113</v>
      </c>
      <c r="B18" s="11"/>
      <c r="C18" s="30">
        <f>C6+C12+C13+C14+C15+C16+C17</f>
        <v>0</v>
      </c>
      <c r="D18" s="30">
        <f t="shared" ref="D18:O18" si="1">D6+D12+D13+D14+D15+D16+D17</f>
        <v>0</v>
      </c>
      <c r="E18" s="30">
        <f t="shared" si="1"/>
        <v>0</v>
      </c>
      <c r="F18" s="43">
        <f t="shared" si="1"/>
        <v>0</v>
      </c>
      <c r="G18" s="43">
        <f t="shared" si="1"/>
        <v>0</v>
      </c>
      <c r="H18" s="43">
        <f t="shared" si="1"/>
        <v>0</v>
      </c>
      <c r="I18" s="43">
        <f t="shared" si="1"/>
        <v>0</v>
      </c>
      <c r="J18" s="43">
        <f t="shared" si="1"/>
        <v>0</v>
      </c>
      <c r="K18" s="43">
        <f t="shared" si="1"/>
        <v>0</v>
      </c>
      <c r="L18" s="43">
        <f t="shared" si="1"/>
        <v>0</v>
      </c>
      <c r="M18" s="43">
        <f t="shared" si="1"/>
        <v>0</v>
      </c>
      <c r="N18" s="43">
        <f t="shared" si="1"/>
        <v>0</v>
      </c>
      <c r="O18" s="43">
        <f t="shared" si="1"/>
        <v>0</v>
      </c>
    </row>
    <row r="19" spans="1:15" s="13" customFormat="1" ht="26" x14ac:dyDescent="0.35">
      <c r="A19" s="47" t="s">
        <v>114</v>
      </c>
      <c r="B19" s="47"/>
      <c r="C19" s="45">
        <v>0</v>
      </c>
      <c r="D19" s="45">
        <v>0</v>
      </c>
      <c r="E19" s="45">
        <v>0</v>
      </c>
      <c r="F19" s="45">
        <v>0</v>
      </c>
      <c r="G19" s="45">
        <v>0</v>
      </c>
      <c r="H19" s="45">
        <v>0</v>
      </c>
      <c r="I19" s="45">
        <v>0</v>
      </c>
      <c r="J19" s="45">
        <v>0</v>
      </c>
      <c r="K19" s="45">
        <v>0</v>
      </c>
      <c r="L19" s="45">
        <v>0</v>
      </c>
      <c r="M19" s="45">
        <v>0</v>
      </c>
      <c r="N19" s="45">
        <v>0</v>
      </c>
      <c r="O19" s="45">
        <v>0</v>
      </c>
    </row>
    <row r="20" spans="1:15" s="13" customFormat="1" x14ac:dyDescent="0.35">
      <c r="A20" s="47" t="s">
        <v>115</v>
      </c>
      <c r="B20" s="47"/>
      <c r="C20" s="45">
        <v>0</v>
      </c>
      <c r="D20" s="45">
        <v>0</v>
      </c>
      <c r="E20" s="45">
        <v>0</v>
      </c>
      <c r="F20" s="45">
        <v>0</v>
      </c>
      <c r="G20" s="45">
        <v>0</v>
      </c>
      <c r="H20" s="45">
        <v>0</v>
      </c>
      <c r="I20" s="45">
        <v>0</v>
      </c>
      <c r="J20" s="45">
        <v>0</v>
      </c>
      <c r="K20" s="45">
        <v>0</v>
      </c>
      <c r="L20" s="45">
        <v>0</v>
      </c>
      <c r="M20" s="45">
        <v>0</v>
      </c>
      <c r="N20" s="45">
        <v>0</v>
      </c>
      <c r="O20" s="45">
        <v>0</v>
      </c>
    </row>
    <row r="21" spans="1:15" s="13" customFormat="1" ht="26" x14ac:dyDescent="0.35">
      <c r="A21" s="47" t="s">
        <v>116</v>
      </c>
      <c r="B21" s="47"/>
      <c r="C21" s="45">
        <v>0</v>
      </c>
      <c r="D21" s="45">
        <v>0</v>
      </c>
      <c r="E21" s="45">
        <v>0</v>
      </c>
      <c r="F21" s="45">
        <v>0</v>
      </c>
      <c r="G21" s="45">
        <v>0</v>
      </c>
      <c r="H21" s="45">
        <v>0</v>
      </c>
      <c r="I21" s="45">
        <v>0</v>
      </c>
      <c r="J21" s="45">
        <v>0</v>
      </c>
      <c r="K21" s="45">
        <v>0</v>
      </c>
      <c r="L21" s="45">
        <v>0</v>
      </c>
      <c r="M21" s="45">
        <v>0</v>
      </c>
      <c r="N21" s="45">
        <v>0</v>
      </c>
      <c r="O21" s="45">
        <v>0</v>
      </c>
    </row>
    <row r="22" spans="1:15" s="13" customFormat="1" x14ac:dyDescent="0.35">
      <c r="A22" s="47" t="s">
        <v>117</v>
      </c>
      <c r="B22" s="47"/>
      <c r="C22" s="45">
        <v>0</v>
      </c>
      <c r="D22" s="45">
        <v>0</v>
      </c>
      <c r="E22" s="45">
        <v>0</v>
      </c>
      <c r="F22" s="45">
        <v>0</v>
      </c>
      <c r="G22" s="45">
        <v>0</v>
      </c>
      <c r="H22" s="45">
        <v>0</v>
      </c>
      <c r="I22" s="45">
        <v>0</v>
      </c>
      <c r="J22" s="45">
        <v>0</v>
      </c>
      <c r="K22" s="45">
        <v>0</v>
      </c>
      <c r="L22" s="45">
        <v>0</v>
      </c>
      <c r="M22" s="45">
        <v>0</v>
      </c>
      <c r="N22" s="45">
        <v>0</v>
      </c>
      <c r="O22" s="45">
        <v>0</v>
      </c>
    </row>
    <row r="23" spans="1:15" s="13" customFormat="1" x14ac:dyDescent="0.35">
      <c r="A23" s="47" t="s">
        <v>118</v>
      </c>
      <c r="B23" s="47"/>
      <c r="C23" s="45">
        <v>0</v>
      </c>
      <c r="D23" s="45">
        <v>0</v>
      </c>
      <c r="E23" s="45">
        <v>0</v>
      </c>
      <c r="F23" s="45">
        <v>0</v>
      </c>
      <c r="G23" s="45">
        <v>0</v>
      </c>
      <c r="H23" s="45">
        <v>0</v>
      </c>
      <c r="I23" s="45">
        <v>0</v>
      </c>
      <c r="J23" s="45">
        <v>0</v>
      </c>
      <c r="K23" s="45">
        <v>0</v>
      </c>
      <c r="L23" s="45">
        <v>0</v>
      </c>
      <c r="M23" s="45">
        <v>0</v>
      </c>
      <c r="N23" s="45">
        <v>0</v>
      </c>
      <c r="O23" s="45">
        <v>0</v>
      </c>
    </row>
    <row r="24" spans="1:15" s="13" customFormat="1" x14ac:dyDescent="0.35">
      <c r="A24" s="47" t="s">
        <v>119</v>
      </c>
      <c r="B24" s="47"/>
      <c r="C24" s="48">
        <f>C25+C26</f>
        <v>0</v>
      </c>
      <c r="D24" s="48">
        <f t="shared" ref="D24:O24" si="2">D25+D26</f>
        <v>0</v>
      </c>
      <c r="E24" s="48">
        <f t="shared" si="2"/>
        <v>0</v>
      </c>
      <c r="F24" s="48">
        <f t="shared" si="2"/>
        <v>0</v>
      </c>
      <c r="G24" s="48">
        <f t="shared" si="2"/>
        <v>0</v>
      </c>
      <c r="H24" s="48">
        <f t="shared" si="2"/>
        <v>0</v>
      </c>
      <c r="I24" s="48">
        <f t="shared" si="2"/>
        <v>0</v>
      </c>
      <c r="J24" s="48">
        <f t="shared" si="2"/>
        <v>0</v>
      </c>
      <c r="K24" s="48">
        <f t="shared" si="2"/>
        <v>0</v>
      </c>
      <c r="L24" s="48">
        <f t="shared" si="2"/>
        <v>0</v>
      </c>
      <c r="M24" s="48">
        <f t="shared" si="2"/>
        <v>0</v>
      </c>
      <c r="N24" s="48">
        <f t="shared" si="2"/>
        <v>0</v>
      </c>
      <c r="O24" s="48">
        <f t="shared" si="2"/>
        <v>0</v>
      </c>
    </row>
    <row r="25" spans="1:15" s="13" customFormat="1" x14ac:dyDescent="0.35">
      <c r="A25" s="47" t="s">
        <v>120</v>
      </c>
      <c r="B25" s="47"/>
      <c r="C25" s="45">
        <v>0</v>
      </c>
      <c r="D25" s="45">
        <v>0</v>
      </c>
      <c r="E25" s="45">
        <v>0</v>
      </c>
      <c r="F25" s="45">
        <v>0</v>
      </c>
      <c r="G25" s="45">
        <v>0</v>
      </c>
      <c r="H25" s="45">
        <v>0</v>
      </c>
      <c r="I25" s="45">
        <v>0</v>
      </c>
      <c r="J25" s="45">
        <v>0</v>
      </c>
      <c r="K25" s="45">
        <v>0</v>
      </c>
      <c r="L25" s="45">
        <v>0</v>
      </c>
      <c r="M25" s="45">
        <v>0</v>
      </c>
      <c r="N25" s="45">
        <v>0</v>
      </c>
      <c r="O25" s="45">
        <v>0</v>
      </c>
    </row>
    <row r="26" spans="1:15" s="13" customFormat="1" ht="26" x14ac:dyDescent="0.35">
      <c r="A26" s="47" t="s">
        <v>121</v>
      </c>
      <c r="B26" s="47"/>
      <c r="C26" s="45">
        <v>0</v>
      </c>
      <c r="D26" s="45">
        <v>0</v>
      </c>
      <c r="E26" s="45">
        <v>0</v>
      </c>
      <c r="F26" s="45">
        <v>0</v>
      </c>
      <c r="G26" s="45">
        <v>0</v>
      </c>
      <c r="H26" s="45">
        <v>0</v>
      </c>
      <c r="I26" s="45">
        <v>0</v>
      </c>
      <c r="J26" s="45">
        <v>0</v>
      </c>
      <c r="K26" s="45">
        <v>0</v>
      </c>
      <c r="L26" s="45">
        <v>0</v>
      </c>
      <c r="M26" s="45">
        <v>0</v>
      </c>
      <c r="N26" s="45">
        <v>0</v>
      </c>
      <c r="O26" s="45">
        <v>0</v>
      </c>
    </row>
    <row r="27" spans="1:15" s="13" customFormat="1" ht="39" x14ac:dyDescent="0.35">
      <c r="A27" s="47" t="s">
        <v>122</v>
      </c>
      <c r="B27" s="47"/>
      <c r="C27" s="45">
        <v>0</v>
      </c>
      <c r="D27" s="45">
        <v>0</v>
      </c>
      <c r="E27" s="45">
        <v>0</v>
      </c>
      <c r="F27" s="45">
        <v>0</v>
      </c>
      <c r="G27" s="45">
        <v>0</v>
      </c>
      <c r="H27" s="45">
        <v>0</v>
      </c>
      <c r="I27" s="45">
        <v>0</v>
      </c>
      <c r="J27" s="45">
        <v>0</v>
      </c>
      <c r="K27" s="45">
        <v>0</v>
      </c>
      <c r="L27" s="45">
        <v>0</v>
      </c>
      <c r="M27" s="45">
        <v>0</v>
      </c>
      <c r="N27" s="45">
        <v>0</v>
      </c>
      <c r="O27" s="45">
        <v>0</v>
      </c>
    </row>
    <row r="28" spans="1:15" s="13" customFormat="1" ht="26" x14ac:dyDescent="0.35">
      <c r="A28" s="47" t="s">
        <v>123</v>
      </c>
      <c r="B28" s="47"/>
      <c r="C28" s="45">
        <v>0</v>
      </c>
      <c r="D28" s="45">
        <v>0</v>
      </c>
      <c r="E28" s="45">
        <v>0</v>
      </c>
      <c r="F28" s="45">
        <v>0</v>
      </c>
      <c r="G28" s="45">
        <v>0</v>
      </c>
      <c r="H28" s="45">
        <v>0</v>
      </c>
      <c r="I28" s="45">
        <v>0</v>
      </c>
      <c r="J28" s="45">
        <v>0</v>
      </c>
      <c r="K28" s="45">
        <v>0</v>
      </c>
      <c r="L28" s="45">
        <v>0</v>
      </c>
      <c r="M28" s="45">
        <v>0</v>
      </c>
      <c r="N28" s="45">
        <v>0</v>
      </c>
      <c r="O28" s="45">
        <v>0</v>
      </c>
    </row>
    <row r="29" spans="1:15" s="13" customFormat="1" x14ac:dyDescent="0.35">
      <c r="A29" s="47" t="s">
        <v>124</v>
      </c>
      <c r="B29" s="47"/>
      <c r="C29" s="45">
        <v>0</v>
      </c>
      <c r="D29" s="45">
        <v>0</v>
      </c>
      <c r="E29" s="45">
        <v>0</v>
      </c>
      <c r="F29" s="45">
        <v>0</v>
      </c>
      <c r="G29" s="45">
        <v>0</v>
      </c>
      <c r="H29" s="45">
        <v>0</v>
      </c>
      <c r="I29" s="45">
        <v>0</v>
      </c>
      <c r="J29" s="45">
        <v>0</v>
      </c>
      <c r="K29" s="45">
        <v>0</v>
      </c>
      <c r="L29" s="45">
        <v>0</v>
      </c>
      <c r="M29" s="45">
        <v>0</v>
      </c>
      <c r="N29" s="45">
        <v>0</v>
      </c>
      <c r="O29" s="45">
        <v>0</v>
      </c>
    </row>
    <row r="30" spans="1:15" s="13" customFormat="1" x14ac:dyDescent="0.35">
      <c r="A30" s="47" t="s">
        <v>125</v>
      </c>
      <c r="B30" s="47"/>
      <c r="C30" s="45">
        <v>0</v>
      </c>
      <c r="D30" s="45">
        <v>0</v>
      </c>
      <c r="E30" s="45">
        <v>0</v>
      </c>
      <c r="F30" s="45">
        <v>0</v>
      </c>
      <c r="G30" s="45">
        <v>0</v>
      </c>
      <c r="H30" s="45">
        <v>0</v>
      </c>
      <c r="I30" s="45">
        <v>0</v>
      </c>
      <c r="J30" s="45">
        <v>0</v>
      </c>
      <c r="K30" s="45">
        <v>0</v>
      </c>
      <c r="L30" s="45">
        <v>0</v>
      </c>
      <c r="M30" s="45">
        <v>0</v>
      </c>
      <c r="N30" s="45">
        <v>0</v>
      </c>
      <c r="O30" s="45">
        <v>0</v>
      </c>
    </row>
    <row r="31" spans="1:15" s="13" customFormat="1" x14ac:dyDescent="0.35">
      <c r="A31" s="11" t="s">
        <v>126</v>
      </c>
      <c r="B31" s="11"/>
      <c r="C31" s="30">
        <f>SUM(C19:C22)-C23+C24+C27+C28+C29+C30</f>
        <v>0</v>
      </c>
      <c r="D31" s="30">
        <f t="shared" ref="D31:O31" si="3">SUM(D19:D22)-D23+D24+D27+D28+D29+D30</f>
        <v>0</v>
      </c>
      <c r="E31" s="30">
        <f t="shared" si="3"/>
        <v>0</v>
      </c>
      <c r="F31" s="43">
        <f t="shared" si="3"/>
        <v>0</v>
      </c>
      <c r="G31" s="43">
        <f t="shared" si="3"/>
        <v>0</v>
      </c>
      <c r="H31" s="43">
        <f t="shared" si="3"/>
        <v>0</v>
      </c>
      <c r="I31" s="43">
        <f t="shared" si="3"/>
        <v>0</v>
      </c>
      <c r="J31" s="43">
        <f t="shared" si="3"/>
        <v>0</v>
      </c>
      <c r="K31" s="43">
        <f t="shared" si="3"/>
        <v>0</v>
      </c>
      <c r="L31" s="43">
        <f t="shared" si="3"/>
        <v>0</v>
      </c>
      <c r="M31" s="43">
        <f t="shared" si="3"/>
        <v>0</v>
      </c>
      <c r="N31" s="43">
        <f t="shared" si="3"/>
        <v>0</v>
      </c>
      <c r="O31" s="43">
        <f t="shared" si="3"/>
        <v>0</v>
      </c>
    </row>
    <row r="32" spans="1:15" s="13" customFormat="1" x14ac:dyDescent="0.35">
      <c r="A32" s="11" t="s">
        <v>127</v>
      </c>
      <c r="B32" s="11"/>
      <c r="C32" s="30">
        <f>C18-C31</f>
        <v>0</v>
      </c>
      <c r="D32" s="30">
        <f t="shared" ref="D32:O32" si="4">D18-D31</f>
        <v>0</v>
      </c>
      <c r="E32" s="30">
        <f t="shared" si="4"/>
        <v>0</v>
      </c>
      <c r="F32" s="43">
        <f t="shared" si="4"/>
        <v>0</v>
      </c>
      <c r="G32" s="43">
        <f t="shared" si="4"/>
        <v>0</v>
      </c>
      <c r="H32" s="43">
        <f t="shared" si="4"/>
        <v>0</v>
      </c>
      <c r="I32" s="43">
        <f t="shared" si="4"/>
        <v>0</v>
      </c>
      <c r="J32" s="43">
        <f t="shared" si="4"/>
        <v>0</v>
      </c>
      <c r="K32" s="43">
        <f t="shared" si="4"/>
        <v>0</v>
      </c>
      <c r="L32" s="43">
        <f t="shared" si="4"/>
        <v>0</v>
      </c>
      <c r="M32" s="43">
        <f t="shared" si="4"/>
        <v>0</v>
      </c>
      <c r="N32" s="43">
        <f t="shared" si="4"/>
        <v>0</v>
      </c>
      <c r="O32" s="43">
        <f t="shared" si="4"/>
        <v>0</v>
      </c>
    </row>
    <row r="33" spans="1:15" x14ac:dyDescent="0.35">
      <c r="A33" s="47" t="s">
        <v>128</v>
      </c>
      <c r="B33" s="47"/>
      <c r="C33" s="49" t="str">
        <f>IF(C18-C31&gt;0,C18-C31,"")</f>
        <v/>
      </c>
      <c r="D33" s="49" t="str">
        <f t="shared" ref="D33:O33" si="5">IF(D18-D31&gt;0,D18-D31,"")</f>
        <v/>
      </c>
      <c r="E33" s="49" t="str">
        <f t="shared" si="5"/>
        <v/>
      </c>
      <c r="F33" s="476" t="str">
        <f t="shared" si="5"/>
        <v/>
      </c>
      <c r="G33" s="476" t="str">
        <f t="shared" si="5"/>
        <v/>
      </c>
      <c r="H33" s="476" t="str">
        <f t="shared" si="5"/>
        <v/>
      </c>
      <c r="I33" s="476" t="str">
        <f t="shared" si="5"/>
        <v/>
      </c>
      <c r="J33" s="476" t="str">
        <f t="shared" si="5"/>
        <v/>
      </c>
      <c r="K33" s="476" t="str">
        <f t="shared" si="5"/>
        <v/>
      </c>
      <c r="L33" s="476" t="str">
        <f t="shared" si="5"/>
        <v/>
      </c>
      <c r="M33" s="476" t="str">
        <f t="shared" si="5"/>
        <v/>
      </c>
      <c r="N33" s="476" t="str">
        <f t="shared" si="5"/>
        <v/>
      </c>
      <c r="O33" s="476" t="str">
        <f t="shared" si="5"/>
        <v/>
      </c>
    </row>
    <row r="34" spans="1:15" x14ac:dyDescent="0.35">
      <c r="A34" s="47" t="s">
        <v>129</v>
      </c>
      <c r="B34" s="47"/>
      <c r="C34" s="49" t="str">
        <f>IF(C18-C31&lt;0,-C18+C31,"")</f>
        <v/>
      </c>
      <c r="D34" s="49" t="str">
        <f t="shared" ref="D34:O34" si="6">IF(D18-D31&lt;0,-D18+D31,"")</f>
        <v/>
      </c>
      <c r="E34" s="49" t="str">
        <f t="shared" si="6"/>
        <v/>
      </c>
      <c r="F34" s="476" t="str">
        <f t="shared" si="6"/>
        <v/>
      </c>
      <c r="G34" s="476" t="str">
        <f t="shared" si="6"/>
        <v/>
      </c>
      <c r="H34" s="476" t="str">
        <f t="shared" si="6"/>
        <v/>
      </c>
      <c r="I34" s="476" t="str">
        <f t="shared" si="6"/>
        <v/>
      </c>
      <c r="J34" s="476" t="str">
        <f t="shared" si="6"/>
        <v/>
      </c>
      <c r="K34" s="476" t="str">
        <f t="shared" si="6"/>
        <v/>
      </c>
      <c r="L34" s="476" t="str">
        <f t="shared" si="6"/>
        <v/>
      </c>
      <c r="M34" s="476" t="str">
        <f t="shared" si="6"/>
        <v/>
      </c>
      <c r="N34" s="476" t="str">
        <f t="shared" si="6"/>
        <v/>
      </c>
      <c r="O34" s="476" t="str">
        <f t="shared" si="6"/>
        <v/>
      </c>
    </row>
    <row r="35" spans="1:15" ht="20.25" customHeight="1" x14ac:dyDescent="0.35">
      <c r="A35" s="47" t="s">
        <v>130</v>
      </c>
      <c r="B35" s="47"/>
      <c r="C35" s="45">
        <v>0</v>
      </c>
      <c r="D35" s="45">
        <v>0</v>
      </c>
      <c r="E35" s="45">
        <v>0</v>
      </c>
      <c r="F35" s="45">
        <v>0</v>
      </c>
      <c r="G35" s="45">
        <v>0</v>
      </c>
      <c r="H35" s="45">
        <v>0</v>
      </c>
      <c r="I35" s="45">
        <v>0</v>
      </c>
      <c r="J35" s="45">
        <v>0</v>
      </c>
      <c r="K35" s="45">
        <v>0</v>
      </c>
      <c r="L35" s="45">
        <v>0</v>
      </c>
      <c r="M35" s="45">
        <v>0</v>
      </c>
      <c r="N35" s="45">
        <v>0</v>
      </c>
      <c r="O35" s="45">
        <v>0</v>
      </c>
    </row>
    <row r="36" spans="1:15" x14ac:dyDescent="0.35">
      <c r="A36" s="47" t="s">
        <v>131</v>
      </c>
      <c r="B36" s="47"/>
      <c r="C36" s="45">
        <v>0</v>
      </c>
      <c r="D36" s="45">
        <v>0</v>
      </c>
      <c r="E36" s="45">
        <v>0</v>
      </c>
      <c r="F36" s="45">
        <v>0</v>
      </c>
      <c r="G36" s="45">
        <v>0</v>
      </c>
      <c r="H36" s="45">
        <v>0</v>
      </c>
      <c r="I36" s="45">
        <v>0</v>
      </c>
      <c r="J36" s="45">
        <v>0</v>
      </c>
      <c r="K36" s="45">
        <v>0</v>
      </c>
      <c r="L36" s="45">
        <v>0</v>
      </c>
      <c r="M36" s="45">
        <v>0</v>
      </c>
      <c r="N36" s="45">
        <v>0</v>
      </c>
      <c r="O36" s="45">
        <v>0</v>
      </c>
    </row>
    <row r="37" spans="1:15" ht="39" x14ac:dyDescent="0.35">
      <c r="A37" s="47" t="s">
        <v>132</v>
      </c>
      <c r="B37" s="47"/>
      <c r="C37" s="45">
        <v>0</v>
      </c>
      <c r="D37" s="45">
        <v>0</v>
      </c>
      <c r="E37" s="45">
        <v>0</v>
      </c>
      <c r="F37" s="45">
        <v>0</v>
      </c>
      <c r="G37" s="45">
        <v>0</v>
      </c>
      <c r="H37" s="45">
        <v>0</v>
      </c>
      <c r="I37" s="45">
        <v>0</v>
      </c>
      <c r="J37" s="45">
        <v>0</v>
      </c>
      <c r="K37" s="45">
        <v>0</v>
      </c>
      <c r="L37" s="45">
        <v>0</v>
      </c>
      <c r="M37" s="45">
        <v>0</v>
      </c>
      <c r="N37" s="45">
        <v>0</v>
      </c>
      <c r="O37" s="45">
        <v>0</v>
      </c>
    </row>
    <row r="38" spans="1:15" x14ac:dyDescent="0.35">
      <c r="A38" s="47" t="s">
        <v>133</v>
      </c>
      <c r="B38" s="47"/>
      <c r="C38" s="45">
        <v>0</v>
      </c>
      <c r="D38" s="45">
        <v>0</v>
      </c>
      <c r="E38" s="45">
        <v>0</v>
      </c>
      <c r="F38" s="45">
        <v>0</v>
      </c>
      <c r="G38" s="45">
        <v>0</v>
      </c>
      <c r="H38" s="45">
        <v>0</v>
      </c>
      <c r="I38" s="45">
        <v>0</v>
      </c>
      <c r="J38" s="45">
        <v>0</v>
      </c>
      <c r="K38" s="45">
        <v>0</v>
      </c>
      <c r="L38" s="45">
        <v>0</v>
      </c>
      <c r="M38" s="45">
        <v>0</v>
      </c>
      <c r="N38" s="45">
        <v>0</v>
      </c>
      <c r="O38" s="45">
        <v>0</v>
      </c>
    </row>
    <row r="39" spans="1:15" x14ac:dyDescent="0.35">
      <c r="A39" s="11" t="s">
        <v>134</v>
      </c>
      <c r="B39" s="11"/>
      <c r="C39" s="50">
        <f>C38+C37+C36+C35</f>
        <v>0</v>
      </c>
      <c r="D39" s="50">
        <f t="shared" ref="D39:O39" si="7">D38+D37+D36+D35</f>
        <v>0</v>
      </c>
      <c r="E39" s="50">
        <f t="shared" si="7"/>
        <v>0</v>
      </c>
      <c r="F39" s="476">
        <f t="shared" si="7"/>
        <v>0</v>
      </c>
      <c r="G39" s="476">
        <f t="shared" si="7"/>
        <v>0</v>
      </c>
      <c r="H39" s="476">
        <f t="shared" si="7"/>
        <v>0</v>
      </c>
      <c r="I39" s="476">
        <f t="shared" si="7"/>
        <v>0</v>
      </c>
      <c r="J39" s="476">
        <f t="shared" si="7"/>
        <v>0</v>
      </c>
      <c r="K39" s="476">
        <f t="shared" si="7"/>
        <v>0</v>
      </c>
      <c r="L39" s="476">
        <f t="shared" si="7"/>
        <v>0</v>
      </c>
      <c r="M39" s="476">
        <f t="shared" si="7"/>
        <v>0</v>
      </c>
      <c r="N39" s="476">
        <f t="shared" si="7"/>
        <v>0</v>
      </c>
      <c r="O39" s="476">
        <f t="shared" si="7"/>
        <v>0</v>
      </c>
    </row>
    <row r="40" spans="1:15" ht="52" x14ac:dyDescent="0.35">
      <c r="A40" s="47" t="s">
        <v>135</v>
      </c>
      <c r="B40" s="47"/>
      <c r="C40" s="45">
        <v>0</v>
      </c>
      <c r="D40" s="45">
        <v>0</v>
      </c>
      <c r="E40" s="45">
        <v>0</v>
      </c>
      <c r="F40" s="45">
        <v>0</v>
      </c>
      <c r="G40" s="45">
        <v>0</v>
      </c>
      <c r="H40" s="45">
        <v>0</v>
      </c>
      <c r="I40" s="45">
        <v>0</v>
      </c>
      <c r="J40" s="45">
        <v>0</v>
      </c>
      <c r="K40" s="45">
        <v>0</v>
      </c>
      <c r="L40" s="45">
        <v>0</v>
      </c>
      <c r="M40" s="45">
        <v>0</v>
      </c>
      <c r="N40" s="45">
        <v>0</v>
      </c>
      <c r="O40" s="45">
        <v>0</v>
      </c>
    </row>
    <row r="41" spans="1:15" x14ac:dyDescent="0.35">
      <c r="A41" s="47" t="s">
        <v>136</v>
      </c>
      <c r="B41" s="47"/>
      <c r="C41" s="45">
        <v>0</v>
      </c>
      <c r="D41" s="45">
        <v>0</v>
      </c>
      <c r="E41" s="45">
        <v>0</v>
      </c>
      <c r="F41" s="45">
        <v>0</v>
      </c>
      <c r="G41" s="45">
        <v>0</v>
      </c>
      <c r="H41" s="45">
        <v>0</v>
      </c>
      <c r="I41" s="45">
        <v>0</v>
      </c>
      <c r="J41" s="45">
        <v>0</v>
      </c>
      <c r="K41" s="45">
        <v>0</v>
      </c>
      <c r="L41" s="45">
        <v>0</v>
      </c>
      <c r="M41" s="45">
        <v>0</v>
      </c>
      <c r="N41" s="45">
        <v>0</v>
      </c>
      <c r="O41" s="45">
        <v>0</v>
      </c>
    </row>
    <row r="42" spans="1:15" x14ac:dyDescent="0.35">
      <c r="A42" s="47" t="s">
        <v>137</v>
      </c>
      <c r="B42" s="47"/>
      <c r="C42" s="45">
        <v>0</v>
      </c>
      <c r="D42" s="45">
        <v>0</v>
      </c>
      <c r="E42" s="45">
        <v>0</v>
      </c>
      <c r="F42" s="45">
        <v>0</v>
      </c>
      <c r="G42" s="45">
        <v>0</v>
      </c>
      <c r="H42" s="45">
        <v>0</v>
      </c>
      <c r="I42" s="45">
        <v>0</v>
      </c>
      <c r="J42" s="45">
        <v>0</v>
      </c>
      <c r="K42" s="45">
        <v>0</v>
      </c>
      <c r="L42" s="45">
        <v>0</v>
      </c>
      <c r="M42" s="45">
        <v>0</v>
      </c>
      <c r="N42" s="45">
        <v>0</v>
      </c>
      <c r="O42" s="45">
        <v>0</v>
      </c>
    </row>
    <row r="43" spans="1:15" s="13" customFormat="1" x14ac:dyDescent="0.35">
      <c r="A43" s="11" t="s">
        <v>138</v>
      </c>
      <c r="B43" s="11"/>
      <c r="C43" s="30">
        <f>SUM(C40:C42)</f>
        <v>0</v>
      </c>
      <c r="D43" s="30">
        <f t="shared" ref="D43:O43" si="8">SUM(D40:D42)</f>
        <v>0</v>
      </c>
      <c r="E43" s="30">
        <f t="shared" si="8"/>
        <v>0</v>
      </c>
      <c r="F43" s="43">
        <f t="shared" si="8"/>
        <v>0</v>
      </c>
      <c r="G43" s="43">
        <f t="shared" si="8"/>
        <v>0</v>
      </c>
      <c r="H43" s="43">
        <f t="shared" si="8"/>
        <v>0</v>
      </c>
      <c r="I43" s="43">
        <f t="shared" si="8"/>
        <v>0</v>
      </c>
      <c r="J43" s="43">
        <f t="shared" si="8"/>
        <v>0</v>
      </c>
      <c r="K43" s="43">
        <f t="shared" si="8"/>
        <v>0</v>
      </c>
      <c r="L43" s="43">
        <f t="shared" si="8"/>
        <v>0</v>
      </c>
      <c r="M43" s="43">
        <f t="shared" si="8"/>
        <v>0</v>
      </c>
      <c r="N43" s="43">
        <f t="shared" si="8"/>
        <v>0</v>
      </c>
      <c r="O43" s="43">
        <f t="shared" si="8"/>
        <v>0</v>
      </c>
    </row>
    <row r="44" spans="1:15" s="13" customFormat="1" x14ac:dyDescent="0.35">
      <c r="A44" s="11" t="s">
        <v>139</v>
      </c>
      <c r="B44" s="11"/>
      <c r="C44" s="30">
        <f>C39-C43</f>
        <v>0</v>
      </c>
      <c r="D44" s="30">
        <f t="shared" ref="D44:O44" si="9">D39-D43</f>
        <v>0</v>
      </c>
      <c r="E44" s="30">
        <f t="shared" si="9"/>
        <v>0</v>
      </c>
      <c r="F44" s="43">
        <f t="shared" si="9"/>
        <v>0</v>
      </c>
      <c r="G44" s="43">
        <f t="shared" si="9"/>
        <v>0</v>
      </c>
      <c r="H44" s="43">
        <f t="shared" si="9"/>
        <v>0</v>
      </c>
      <c r="I44" s="43">
        <f t="shared" si="9"/>
        <v>0</v>
      </c>
      <c r="J44" s="43">
        <f t="shared" si="9"/>
        <v>0</v>
      </c>
      <c r="K44" s="43">
        <f t="shared" si="9"/>
        <v>0</v>
      </c>
      <c r="L44" s="43">
        <f t="shared" si="9"/>
        <v>0</v>
      </c>
      <c r="M44" s="43">
        <f t="shared" si="9"/>
        <v>0</v>
      </c>
      <c r="N44" s="43">
        <f t="shared" si="9"/>
        <v>0</v>
      </c>
      <c r="O44" s="43">
        <f t="shared" si="9"/>
        <v>0</v>
      </c>
    </row>
    <row r="45" spans="1:15" x14ac:dyDescent="0.35">
      <c r="A45" s="47" t="s">
        <v>140</v>
      </c>
      <c r="B45" s="47"/>
      <c r="C45" s="49" t="str">
        <f>IF(C39-C43&gt;0,C39-C43,"")</f>
        <v/>
      </c>
      <c r="D45" s="49" t="str">
        <f t="shared" ref="D45:O45" si="10">IF(D39-D43&gt;0,D39-D43,"")</f>
        <v/>
      </c>
      <c r="E45" s="49" t="str">
        <f t="shared" si="10"/>
        <v/>
      </c>
      <c r="F45" s="476" t="str">
        <f t="shared" si="10"/>
        <v/>
      </c>
      <c r="G45" s="476" t="str">
        <f t="shared" si="10"/>
        <v/>
      </c>
      <c r="H45" s="476" t="str">
        <f t="shared" si="10"/>
        <v/>
      </c>
      <c r="I45" s="476" t="str">
        <f t="shared" si="10"/>
        <v/>
      </c>
      <c r="J45" s="476" t="str">
        <f t="shared" si="10"/>
        <v/>
      </c>
      <c r="K45" s="476" t="str">
        <f t="shared" si="10"/>
        <v/>
      </c>
      <c r="L45" s="476" t="str">
        <f t="shared" si="10"/>
        <v/>
      </c>
      <c r="M45" s="476" t="str">
        <f t="shared" si="10"/>
        <v/>
      </c>
      <c r="N45" s="476" t="str">
        <f t="shared" si="10"/>
        <v/>
      </c>
      <c r="O45" s="476" t="str">
        <f t="shared" si="10"/>
        <v/>
      </c>
    </row>
    <row r="46" spans="1:15" x14ac:dyDescent="0.35">
      <c r="A46" s="47" t="s">
        <v>141</v>
      </c>
      <c r="B46" s="47"/>
      <c r="C46" s="49" t="str">
        <f>IF(C39-C43&lt;0,-C39+C43,"")</f>
        <v/>
      </c>
      <c r="D46" s="49" t="str">
        <f t="shared" ref="D46:O46" si="11">IF(D39-D43&lt;0,-D39+D43,"")</f>
        <v/>
      </c>
      <c r="E46" s="49" t="str">
        <f t="shared" si="11"/>
        <v/>
      </c>
      <c r="F46" s="476" t="str">
        <f t="shared" si="11"/>
        <v/>
      </c>
      <c r="G46" s="476" t="str">
        <f t="shared" si="11"/>
        <v/>
      </c>
      <c r="H46" s="476" t="str">
        <f t="shared" si="11"/>
        <v/>
      </c>
      <c r="I46" s="476" t="str">
        <f t="shared" si="11"/>
        <v/>
      </c>
      <c r="J46" s="476" t="str">
        <f t="shared" si="11"/>
        <v/>
      </c>
      <c r="K46" s="476" t="str">
        <f t="shared" si="11"/>
        <v/>
      </c>
      <c r="L46" s="476" t="str">
        <f t="shared" si="11"/>
        <v/>
      </c>
      <c r="M46" s="476" t="str">
        <f t="shared" si="11"/>
        <v/>
      </c>
      <c r="N46" s="476" t="str">
        <f t="shared" si="11"/>
        <v/>
      </c>
      <c r="O46" s="476" t="str">
        <f t="shared" si="11"/>
        <v/>
      </c>
    </row>
    <row r="47" spans="1:15" s="13" customFormat="1" x14ac:dyDescent="0.35">
      <c r="A47" s="11" t="s">
        <v>142</v>
      </c>
      <c r="B47" s="11"/>
      <c r="C47" s="30">
        <f>C32+C44</f>
        <v>0</v>
      </c>
      <c r="D47" s="30">
        <f t="shared" ref="D47:O47" si="12">D32+D44</f>
        <v>0</v>
      </c>
      <c r="E47" s="30">
        <f t="shared" si="12"/>
        <v>0</v>
      </c>
      <c r="F47" s="43">
        <f t="shared" si="12"/>
        <v>0</v>
      </c>
      <c r="G47" s="43">
        <f t="shared" si="12"/>
        <v>0</v>
      </c>
      <c r="H47" s="43">
        <f t="shared" si="12"/>
        <v>0</v>
      </c>
      <c r="I47" s="43">
        <f t="shared" si="12"/>
        <v>0</v>
      </c>
      <c r="J47" s="43">
        <f t="shared" si="12"/>
        <v>0</v>
      </c>
      <c r="K47" s="43">
        <f t="shared" si="12"/>
        <v>0</v>
      </c>
      <c r="L47" s="43">
        <f t="shared" si="12"/>
        <v>0</v>
      </c>
      <c r="M47" s="43">
        <f t="shared" si="12"/>
        <v>0</v>
      </c>
      <c r="N47" s="43">
        <f t="shared" si="12"/>
        <v>0</v>
      </c>
      <c r="O47" s="43">
        <f t="shared" si="12"/>
        <v>0</v>
      </c>
    </row>
    <row r="48" spans="1:15" x14ac:dyDescent="0.35">
      <c r="A48" s="47" t="s">
        <v>143</v>
      </c>
      <c r="B48" s="47"/>
      <c r="C48" s="49" t="str">
        <f>IF(C32+C44&gt;0,C32+C44,"")</f>
        <v/>
      </c>
      <c r="D48" s="49" t="str">
        <f t="shared" ref="D48:O48" si="13">IF(D32+D44&gt;0,D32+D44,"")</f>
        <v/>
      </c>
      <c r="E48" s="49" t="str">
        <f t="shared" si="13"/>
        <v/>
      </c>
      <c r="F48" s="476" t="str">
        <f t="shared" si="13"/>
        <v/>
      </c>
      <c r="G48" s="476" t="str">
        <f t="shared" si="13"/>
        <v/>
      </c>
      <c r="H48" s="476" t="str">
        <f t="shared" si="13"/>
        <v/>
      </c>
      <c r="I48" s="476" t="str">
        <f t="shared" si="13"/>
        <v/>
      </c>
      <c r="J48" s="476" t="str">
        <f t="shared" si="13"/>
        <v/>
      </c>
      <c r="K48" s="476" t="str">
        <f t="shared" si="13"/>
        <v/>
      </c>
      <c r="L48" s="476" t="str">
        <f t="shared" si="13"/>
        <v/>
      </c>
      <c r="M48" s="476" t="str">
        <f t="shared" si="13"/>
        <v/>
      </c>
      <c r="N48" s="476" t="str">
        <f t="shared" si="13"/>
        <v/>
      </c>
      <c r="O48" s="476" t="str">
        <f t="shared" si="13"/>
        <v/>
      </c>
    </row>
    <row r="49" spans="1:15" x14ac:dyDescent="0.35">
      <c r="A49" s="47" t="s">
        <v>144</v>
      </c>
      <c r="B49" s="47"/>
      <c r="C49" s="49" t="str">
        <f>IF(C32+C44&lt;0,-C32-C44,"")</f>
        <v/>
      </c>
      <c r="D49" s="49" t="str">
        <f t="shared" ref="D49:O49" si="14">IF(D32+D44&lt;0,-D32-D44,"")</f>
        <v/>
      </c>
      <c r="E49" s="50" t="str">
        <f t="shared" si="14"/>
        <v/>
      </c>
      <c r="F49" s="476" t="str">
        <f t="shared" si="14"/>
        <v/>
      </c>
      <c r="G49" s="476" t="str">
        <f t="shared" si="14"/>
        <v/>
      </c>
      <c r="H49" s="476" t="str">
        <f t="shared" si="14"/>
        <v/>
      </c>
      <c r="I49" s="476" t="str">
        <f t="shared" si="14"/>
        <v/>
      </c>
      <c r="J49" s="476" t="str">
        <f t="shared" si="14"/>
        <v/>
      </c>
      <c r="K49" s="476" t="str">
        <f t="shared" si="14"/>
        <v/>
      </c>
      <c r="L49" s="476" t="str">
        <f t="shared" si="14"/>
        <v/>
      </c>
      <c r="M49" s="476" t="str">
        <f t="shared" si="14"/>
        <v/>
      </c>
      <c r="N49" s="476" t="str">
        <f t="shared" si="14"/>
        <v/>
      </c>
      <c r="O49" s="476" t="str">
        <f t="shared" si="14"/>
        <v/>
      </c>
    </row>
    <row r="50" spans="1:15" s="53" customFormat="1" x14ac:dyDescent="0.35">
      <c r="A50" s="11" t="s">
        <v>145</v>
      </c>
      <c r="B50" s="11"/>
      <c r="C50" s="51">
        <v>0</v>
      </c>
      <c r="D50" s="51">
        <v>0</v>
      </c>
      <c r="E50" s="479">
        <v>0</v>
      </c>
      <c r="F50" s="479">
        <v>0</v>
      </c>
      <c r="G50" s="479">
        <v>0</v>
      </c>
      <c r="H50" s="479">
        <v>0</v>
      </c>
      <c r="I50" s="479">
        <v>0</v>
      </c>
      <c r="J50" s="479">
        <v>0</v>
      </c>
      <c r="K50" s="479">
        <v>0</v>
      </c>
      <c r="L50" s="479">
        <v>0</v>
      </c>
      <c r="M50" s="479">
        <v>0</v>
      </c>
      <c r="N50" s="479">
        <v>0</v>
      </c>
      <c r="O50" s="479">
        <v>0</v>
      </c>
    </row>
    <row r="51" spans="1:15" s="53" customFormat="1" x14ac:dyDescent="0.35">
      <c r="A51" s="11" t="s">
        <v>146</v>
      </c>
      <c r="B51" s="11"/>
      <c r="C51" s="51">
        <v>0</v>
      </c>
      <c r="D51" s="51">
        <v>0</v>
      </c>
      <c r="E51" s="479">
        <v>0</v>
      </c>
      <c r="F51" s="479">
        <v>0</v>
      </c>
      <c r="G51" s="479">
        <v>0</v>
      </c>
      <c r="H51" s="479">
        <v>0</v>
      </c>
      <c r="I51" s="479">
        <v>0</v>
      </c>
      <c r="J51" s="479">
        <v>0</v>
      </c>
      <c r="K51" s="479">
        <v>0</v>
      </c>
      <c r="L51" s="479">
        <v>0</v>
      </c>
      <c r="M51" s="479">
        <v>0</v>
      </c>
      <c r="N51" s="479">
        <v>0</v>
      </c>
      <c r="O51" s="479">
        <v>0</v>
      </c>
    </row>
    <row r="52" spans="1:15" s="53" customFormat="1" x14ac:dyDescent="0.35">
      <c r="A52" s="11" t="s">
        <v>147</v>
      </c>
      <c r="B52" s="11"/>
      <c r="C52" s="30">
        <f>C50-C51</f>
        <v>0</v>
      </c>
      <c r="D52" s="30">
        <f>D50-D51</f>
        <v>0</v>
      </c>
      <c r="E52" s="52">
        <f>E50-E51</f>
        <v>0</v>
      </c>
      <c r="F52" s="43">
        <f t="shared" ref="F52:O52" si="15">F50-F51</f>
        <v>0</v>
      </c>
      <c r="G52" s="43">
        <f t="shared" si="15"/>
        <v>0</v>
      </c>
      <c r="H52" s="43">
        <f t="shared" si="15"/>
        <v>0</v>
      </c>
      <c r="I52" s="43">
        <f t="shared" si="15"/>
        <v>0</v>
      </c>
      <c r="J52" s="43">
        <f t="shared" si="15"/>
        <v>0</v>
      </c>
      <c r="K52" s="43">
        <f t="shared" si="15"/>
        <v>0</v>
      </c>
      <c r="L52" s="43">
        <f t="shared" si="15"/>
        <v>0</v>
      </c>
      <c r="M52" s="43">
        <f t="shared" si="15"/>
        <v>0</v>
      </c>
      <c r="N52" s="43">
        <f t="shared" si="15"/>
        <v>0</v>
      </c>
      <c r="O52" s="43">
        <f t="shared" si="15"/>
        <v>0</v>
      </c>
    </row>
    <row r="53" spans="1:15" s="19" customFormat="1" x14ac:dyDescent="0.35">
      <c r="A53" s="47" t="s">
        <v>148</v>
      </c>
      <c r="B53" s="47"/>
      <c r="C53" s="49" t="str">
        <f>IF(C50-C51&gt;0,C50-C51,"")</f>
        <v/>
      </c>
      <c r="D53" s="49" t="str">
        <f>IF(D50-D51&gt;0,D50-D51,"")</f>
        <v/>
      </c>
      <c r="E53" s="49" t="str">
        <f>IF(E50-E51&gt;0,E50-E51,"")</f>
        <v/>
      </c>
      <c r="F53" s="476" t="str">
        <f t="shared" ref="F53:O53" si="16">IF(F50-F51&gt;0,F50-F51,"")</f>
        <v/>
      </c>
      <c r="G53" s="476" t="str">
        <f t="shared" si="16"/>
        <v/>
      </c>
      <c r="H53" s="476" t="str">
        <f t="shared" si="16"/>
        <v/>
      </c>
      <c r="I53" s="476" t="str">
        <f t="shared" si="16"/>
        <v/>
      </c>
      <c r="J53" s="476" t="str">
        <f t="shared" si="16"/>
        <v/>
      </c>
      <c r="K53" s="476" t="str">
        <f t="shared" si="16"/>
        <v/>
      </c>
      <c r="L53" s="476" t="str">
        <f t="shared" si="16"/>
        <v/>
      </c>
      <c r="M53" s="476" t="str">
        <f t="shared" si="16"/>
        <v/>
      </c>
      <c r="N53" s="476" t="str">
        <f t="shared" si="16"/>
        <v/>
      </c>
      <c r="O53" s="476" t="str">
        <f t="shared" si="16"/>
        <v/>
      </c>
    </row>
    <row r="54" spans="1:15" s="19" customFormat="1" x14ac:dyDescent="0.35">
      <c r="A54" s="47" t="s">
        <v>149</v>
      </c>
      <c r="B54" s="47"/>
      <c r="C54" s="49" t="str">
        <f>IF(C50-C51&lt;0,-C50+C51,"")</f>
        <v/>
      </c>
      <c r="D54" s="49" t="str">
        <f>IF(D50-D51&lt;0,-D50+D51,"")</f>
        <v/>
      </c>
      <c r="E54" s="49" t="str">
        <f>IF(E50-E51&lt;0,-E50+E51,"")</f>
        <v/>
      </c>
      <c r="F54" s="476" t="str">
        <f t="shared" ref="F54:O54" si="17">IF(F50-F51&lt;0,-F50+F51,"")</f>
        <v/>
      </c>
      <c r="G54" s="476" t="str">
        <f t="shared" si="17"/>
        <v/>
      </c>
      <c r="H54" s="476" t="str">
        <f t="shared" si="17"/>
        <v/>
      </c>
      <c r="I54" s="476" t="str">
        <f t="shared" si="17"/>
        <v/>
      </c>
      <c r="J54" s="476" t="str">
        <f t="shared" si="17"/>
        <v/>
      </c>
      <c r="K54" s="476" t="str">
        <f t="shared" si="17"/>
        <v/>
      </c>
      <c r="L54" s="476" t="str">
        <f t="shared" si="17"/>
        <v/>
      </c>
      <c r="M54" s="476" t="str">
        <f t="shared" si="17"/>
        <v/>
      </c>
      <c r="N54" s="476" t="str">
        <f t="shared" si="17"/>
        <v/>
      </c>
      <c r="O54" s="476" t="str">
        <f t="shared" si="17"/>
        <v/>
      </c>
    </row>
    <row r="55" spans="1:15" s="53" customFormat="1" x14ac:dyDescent="0.35">
      <c r="A55" s="11" t="s">
        <v>150</v>
      </c>
      <c r="B55" s="11"/>
      <c r="C55" s="30">
        <f>C18+C39+C50</f>
        <v>0</v>
      </c>
      <c r="D55" s="30">
        <f t="shared" ref="D55:O55" si="18">D18+D39+D50</f>
        <v>0</v>
      </c>
      <c r="E55" s="30">
        <f t="shared" si="18"/>
        <v>0</v>
      </c>
      <c r="F55" s="43">
        <f t="shared" si="18"/>
        <v>0</v>
      </c>
      <c r="G55" s="43">
        <f t="shared" si="18"/>
        <v>0</v>
      </c>
      <c r="H55" s="43">
        <f t="shared" si="18"/>
        <v>0</v>
      </c>
      <c r="I55" s="43">
        <f t="shared" si="18"/>
        <v>0</v>
      </c>
      <c r="J55" s="43">
        <f t="shared" si="18"/>
        <v>0</v>
      </c>
      <c r="K55" s="43">
        <f t="shared" si="18"/>
        <v>0</v>
      </c>
      <c r="L55" s="43">
        <f t="shared" si="18"/>
        <v>0</v>
      </c>
      <c r="M55" s="43">
        <f t="shared" si="18"/>
        <v>0</v>
      </c>
      <c r="N55" s="43">
        <f t="shared" si="18"/>
        <v>0</v>
      </c>
      <c r="O55" s="43">
        <f t="shared" si="18"/>
        <v>0</v>
      </c>
    </row>
    <row r="56" spans="1:15" s="53" customFormat="1" x14ac:dyDescent="0.35">
      <c r="A56" s="11" t="s">
        <v>151</v>
      </c>
      <c r="B56" s="11"/>
      <c r="C56" s="30">
        <f>C31+C43+C51</f>
        <v>0</v>
      </c>
      <c r="D56" s="30">
        <f t="shared" ref="D56:O56" si="19">D31+D43+D51</f>
        <v>0</v>
      </c>
      <c r="E56" s="30">
        <f t="shared" si="19"/>
        <v>0</v>
      </c>
      <c r="F56" s="43">
        <f t="shared" si="19"/>
        <v>0</v>
      </c>
      <c r="G56" s="43">
        <f t="shared" si="19"/>
        <v>0</v>
      </c>
      <c r="H56" s="43">
        <f t="shared" si="19"/>
        <v>0</v>
      </c>
      <c r="I56" s="43">
        <f t="shared" si="19"/>
        <v>0</v>
      </c>
      <c r="J56" s="43">
        <f t="shared" si="19"/>
        <v>0</v>
      </c>
      <c r="K56" s="43">
        <f t="shared" si="19"/>
        <v>0</v>
      </c>
      <c r="L56" s="43">
        <f t="shared" si="19"/>
        <v>0</v>
      </c>
      <c r="M56" s="43">
        <f t="shared" si="19"/>
        <v>0</v>
      </c>
      <c r="N56" s="43">
        <f t="shared" si="19"/>
        <v>0</v>
      </c>
      <c r="O56" s="43">
        <f t="shared" si="19"/>
        <v>0</v>
      </c>
    </row>
    <row r="57" spans="1:15" s="53" customFormat="1" x14ac:dyDescent="0.35">
      <c r="A57" s="11" t="s">
        <v>152</v>
      </c>
      <c r="B57" s="11"/>
      <c r="C57" s="30">
        <f>C55-C56</f>
        <v>0</v>
      </c>
      <c r="D57" s="30">
        <f t="shared" ref="D57:O57" si="20">D55-D56</f>
        <v>0</v>
      </c>
      <c r="E57" s="30">
        <f t="shared" si="20"/>
        <v>0</v>
      </c>
      <c r="F57" s="43">
        <f t="shared" si="20"/>
        <v>0</v>
      </c>
      <c r="G57" s="43">
        <f t="shared" si="20"/>
        <v>0</v>
      </c>
      <c r="H57" s="43">
        <f t="shared" si="20"/>
        <v>0</v>
      </c>
      <c r="I57" s="43">
        <f t="shared" si="20"/>
        <v>0</v>
      </c>
      <c r="J57" s="43">
        <f t="shared" si="20"/>
        <v>0</v>
      </c>
      <c r="K57" s="43">
        <f t="shared" si="20"/>
        <v>0</v>
      </c>
      <c r="L57" s="43">
        <f t="shared" si="20"/>
        <v>0</v>
      </c>
      <c r="M57" s="43">
        <f t="shared" si="20"/>
        <v>0</v>
      </c>
      <c r="N57" s="43">
        <f t="shared" si="20"/>
        <v>0</v>
      </c>
      <c r="O57" s="43">
        <f t="shared" si="20"/>
        <v>0</v>
      </c>
    </row>
    <row r="58" spans="1:15" s="19" customFormat="1" x14ac:dyDescent="0.35">
      <c r="A58" s="47" t="s">
        <v>153</v>
      </c>
      <c r="B58" s="47"/>
      <c r="C58" s="49" t="str">
        <f>IF(C55-C56&gt;0,C55-C56,"")</f>
        <v/>
      </c>
      <c r="D58" s="49" t="str">
        <f t="shared" ref="D58:O58" si="21">IF(D55-D56&gt;0,D55-D56,"")</f>
        <v/>
      </c>
      <c r="E58" s="49" t="str">
        <f t="shared" si="21"/>
        <v/>
      </c>
      <c r="F58" s="476" t="str">
        <f t="shared" si="21"/>
        <v/>
      </c>
      <c r="G58" s="476" t="str">
        <f t="shared" si="21"/>
        <v/>
      </c>
      <c r="H58" s="476" t="str">
        <f t="shared" si="21"/>
        <v/>
      </c>
      <c r="I58" s="476" t="str">
        <f t="shared" si="21"/>
        <v/>
      </c>
      <c r="J58" s="476" t="str">
        <f t="shared" si="21"/>
        <v/>
      </c>
      <c r="K58" s="476" t="str">
        <f t="shared" si="21"/>
        <v/>
      </c>
      <c r="L58" s="476" t="str">
        <f t="shared" si="21"/>
        <v/>
      </c>
      <c r="M58" s="476" t="str">
        <f t="shared" si="21"/>
        <v/>
      </c>
      <c r="N58" s="476" t="str">
        <f t="shared" si="21"/>
        <v/>
      </c>
      <c r="O58" s="476" t="str">
        <f t="shared" si="21"/>
        <v/>
      </c>
    </row>
    <row r="59" spans="1:15" s="19" customFormat="1" x14ac:dyDescent="0.35">
      <c r="A59" s="47" t="s">
        <v>154</v>
      </c>
      <c r="B59" s="47"/>
      <c r="C59" s="49" t="str">
        <f>IF(C55-C56&lt;0,-C55+C56,"")</f>
        <v/>
      </c>
      <c r="D59" s="49" t="str">
        <f t="shared" ref="D59:O59" si="22">IF(D55-D56&lt;0,-D55+D56,"")</f>
        <v/>
      </c>
      <c r="E59" s="49" t="str">
        <f t="shared" si="22"/>
        <v/>
      </c>
      <c r="F59" s="476" t="str">
        <f t="shared" si="22"/>
        <v/>
      </c>
      <c r="G59" s="476" t="str">
        <f t="shared" si="22"/>
        <v/>
      </c>
      <c r="H59" s="476" t="str">
        <f t="shared" si="22"/>
        <v/>
      </c>
      <c r="I59" s="476" t="str">
        <f t="shared" si="22"/>
        <v/>
      </c>
      <c r="J59" s="476" t="str">
        <f t="shared" si="22"/>
        <v/>
      </c>
      <c r="K59" s="476" t="str">
        <f t="shared" si="22"/>
        <v/>
      </c>
      <c r="L59" s="476" t="str">
        <f t="shared" si="22"/>
        <v/>
      </c>
      <c r="M59" s="476" t="str">
        <f t="shared" si="22"/>
        <v/>
      </c>
      <c r="N59" s="476" t="str">
        <f t="shared" si="22"/>
        <v/>
      </c>
      <c r="O59" s="476" t="str">
        <f t="shared" si="22"/>
        <v/>
      </c>
    </row>
    <row r="60" spans="1:15" s="19" customFormat="1" x14ac:dyDescent="0.35">
      <c r="A60" s="47" t="s">
        <v>155</v>
      </c>
      <c r="B60" s="47"/>
      <c r="C60" s="45">
        <v>0</v>
      </c>
      <c r="D60" s="45">
        <v>0</v>
      </c>
      <c r="E60" s="45">
        <v>0</v>
      </c>
      <c r="F60" s="45">
        <v>0</v>
      </c>
      <c r="G60" s="45">
        <v>0</v>
      </c>
      <c r="H60" s="45">
        <v>0</v>
      </c>
      <c r="I60" s="45">
        <v>0</v>
      </c>
      <c r="J60" s="45">
        <v>0</v>
      </c>
      <c r="K60" s="45">
        <v>0</v>
      </c>
      <c r="L60" s="45">
        <v>0</v>
      </c>
      <c r="M60" s="45">
        <v>0</v>
      </c>
      <c r="N60" s="45">
        <v>0</v>
      </c>
      <c r="O60" s="45">
        <v>0</v>
      </c>
    </row>
    <row r="61" spans="1:15" s="19" customFormat="1" ht="26" x14ac:dyDescent="0.35">
      <c r="A61" s="47" t="s">
        <v>156</v>
      </c>
      <c r="B61" s="47"/>
      <c r="C61" s="45">
        <v>0</v>
      </c>
      <c r="D61" s="45">
        <v>0</v>
      </c>
      <c r="E61" s="45">
        <v>0</v>
      </c>
      <c r="F61" s="45">
        <v>0</v>
      </c>
      <c r="G61" s="45">
        <v>0</v>
      </c>
      <c r="H61" s="45">
        <v>0</v>
      </c>
      <c r="I61" s="45">
        <v>0</v>
      </c>
      <c r="J61" s="45">
        <v>0</v>
      </c>
      <c r="K61" s="45">
        <v>0</v>
      </c>
      <c r="L61" s="45">
        <v>0</v>
      </c>
      <c r="M61" s="45">
        <v>0</v>
      </c>
      <c r="N61" s="45">
        <v>0</v>
      </c>
      <c r="O61" s="45">
        <v>0</v>
      </c>
    </row>
    <row r="62" spans="1:15" s="53" customFormat="1" x14ac:dyDescent="0.35">
      <c r="A62" s="11" t="s">
        <v>157</v>
      </c>
      <c r="B62" s="11"/>
      <c r="C62" s="30">
        <f>C57-C60-C61</f>
        <v>0</v>
      </c>
      <c r="D62" s="30">
        <f t="shared" ref="D62:O62" si="23">D57-D60-D61</f>
        <v>0</v>
      </c>
      <c r="E62" s="30">
        <f t="shared" si="23"/>
        <v>0</v>
      </c>
      <c r="F62" s="43">
        <f t="shared" si="23"/>
        <v>0</v>
      </c>
      <c r="G62" s="43">
        <f t="shared" si="23"/>
        <v>0</v>
      </c>
      <c r="H62" s="43">
        <f t="shared" si="23"/>
        <v>0</v>
      </c>
      <c r="I62" s="43">
        <f t="shared" si="23"/>
        <v>0</v>
      </c>
      <c r="J62" s="43">
        <f t="shared" si="23"/>
        <v>0</v>
      </c>
      <c r="K62" s="43">
        <f t="shared" si="23"/>
        <v>0</v>
      </c>
      <c r="L62" s="43">
        <f t="shared" si="23"/>
        <v>0</v>
      </c>
      <c r="M62" s="43">
        <f t="shared" si="23"/>
        <v>0</v>
      </c>
      <c r="N62" s="43">
        <f t="shared" si="23"/>
        <v>0</v>
      </c>
      <c r="O62" s="43">
        <f t="shared" si="23"/>
        <v>0</v>
      </c>
    </row>
    <row r="63" spans="1:15" s="19" customFormat="1" x14ac:dyDescent="0.35">
      <c r="A63" s="47" t="s">
        <v>158</v>
      </c>
      <c r="B63" s="47"/>
      <c r="C63" s="49">
        <f>IF(C62&gt;=0,C62,"")</f>
        <v>0</v>
      </c>
      <c r="D63" s="49">
        <f t="shared" ref="D63:O63" si="24">IF(D62&gt;=0,D62,"")</f>
        <v>0</v>
      </c>
      <c r="E63" s="49">
        <f t="shared" si="24"/>
        <v>0</v>
      </c>
      <c r="F63" s="476">
        <f t="shared" si="24"/>
        <v>0</v>
      </c>
      <c r="G63" s="476">
        <f t="shared" si="24"/>
        <v>0</v>
      </c>
      <c r="H63" s="476">
        <f t="shared" si="24"/>
        <v>0</v>
      </c>
      <c r="I63" s="476">
        <f t="shared" si="24"/>
        <v>0</v>
      </c>
      <c r="J63" s="476">
        <f t="shared" si="24"/>
        <v>0</v>
      </c>
      <c r="K63" s="476">
        <f t="shared" si="24"/>
        <v>0</v>
      </c>
      <c r="L63" s="476">
        <f t="shared" si="24"/>
        <v>0</v>
      </c>
      <c r="M63" s="476">
        <f t="shared" si="24"/>
        <v>0</v>
      </c>
      <c r="N63" s="476">
        <f t="shared" si="24"/>
        <v>0</v>
      </c>
      <c r="O63" s="476">
        <f t="shared" si="24"/>
        <v>0</v>
      </c>
    </row>
    <row r="64" spans="1:15" s="19" customFormat="1" x14ac:dyDescent="0.35">
      <c r="A64" s="47" t="s">
        <v>159</v>
      </c>
      <c r="B64" s="47"/>
      <c r="C64" s="49" t="str">
        <f>IF(C62&lt;0,-C62,"")</f>
        <v/>
      </c>
      <c r="D64" s="49" t="str">
        <f t="shared" ref="D64:O64" si="25">IF(D62&lt;0,-D62,"")</f>
        <v/>
      </c>
      <c r="E64" s="49" t="str">
        <f t="shared" si="25"/>
        <v/>
      </c>
      <c r="F64" s="476" t="str">
        <f t="shared" si="25"/>
        <v/>
      </c>
      <c r="G64" s="476" t="str">
        <f t="shared" si="25"/>
        <v/>
      </c>
      <c r="H64" s="476" t="str">
        <f t="shared" si="25"/>
        <v/>
      </c>
      <c r="I64" s="476" t="str">
        <f t="shared" si="25"/>
        <v/>
      </c>
      <c r="J64" s="476" t="str">
        <f t="shared" si="25"/>
        <v/>
      </c>
      <c r="K64" s="476" t="str">
        <f t="shared" si="25"/>
        <v/>
      </c>
      <c r="L64" s="476" t="str">
        <f t="shared" si="25"/>
        <v/>
      </c>
      <c r="M64" s="476" t="str">
        <f t="shared" si="25"/>
        <v/>
      </c>
      <c r="N64" s="476" t="str">
        <f t="shared" si="25"/>
        <v/>
      </c>
      <c r="O64" s="476" t="str">
        <f t="shared" si="25"/>
        <v/>
      </c>
    </row>
    <row r="65" spans="1:15" s="19" customFormat="1" x14ac:dyDescent="0.35">
      <c r="A65" s="54"/>
      <c r="B65" s="54"/>
      <c r="F65" s="468"/>
      <c r="G65" s="468"/>
      <c r="H65" s="468"/>
      <c r="I65" s="468"/>
      <c r="J65" s="468"/>
      <c r="K65" s="468"/>
      <c r="L65" s="468"/>
      <c r="M65" s="468"/>
      <c r="N65" s="468"/>
      <c r="O65" s="468"/>
    </row>
    <row r="66" spans="1:15" s="19" customFormat="1" x14ac:dyDescent="0.35">
      <c r="A66" s="54"/>
      <c r="B66" s="54"/>
      <c r="F66" s="468"/>
      <c r="G66" s="468"/>
      <c r="H66" s="468"/>
      <c r="I66" s="468"/>
      <c r="J66" s="468"/>
      <c r="K66" s="468"/>
      <c r="L66" s="468"/>
      <c r="M66" s="468"/>
      <c r="N66" s="468"/>
      <c r="O66" s="468"/>
    </row>
    <row r="67" spans="1:15" s="57" customFormat="1" ht="35.25" customHeight="1" x14ac:dyDescent="0.3">
      <c r="A67" s="55" t="s">
        <v>160</v>
      </c>
      <c r="B67" s="56"/>
      <c r="F67" s="477"/>
      <c r="G67" s="477"/>
      <c r="H67" s="477"/>
      <c r="I67" s="477"/>
      <c r="J67" s="477"/>
      <c r="K67" s="477"/>
      <c r="L67" s="477"/>
      <c r="M67" s="477"/>
      <c r="N67" s="477"/>
      <c r="O67" s="477"/>
    </row>
    <row r="68" spans="1:15" x14ac:dyDescent="0.3">
      <c r="A68" s="58"/>
      <c r="B68" s="58"/>
      <c r="C68" s="59"/>
      <c r="D68" s="59"/>
      <c r="E68" s="59"/>
      <c r="F68" s="478"/>
      <c r="G68" s="478"/>
    </row>
  </sheetData>
  <mergeCells count="3">
    <mergeCell ref="A3:E3"/>
    <mergeCell ref="F3:O3"/>
    <mergeCell ref="F4:O4"/>
  </mergeCells>
  <pageMargins left="0.7" right="0.7"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7"/>
  <sheetViews>
    <sheetView topLeftCell="A33" zoomScaleNormal="100" workbookViewId="0">
      <selection activeCell="T38" sqref="T38"/>
    </sheetView>
  </sheetViews>
  <sheetFormatPr defaultColWidth="8.453125" defaultRowHeight="14.5" x14ac:dyDescent="0.35"/>
  <cols>
    <col min="1" max="1" width="24.7265625" style="60" customWidth="1"/>
    <col min="2" max="4" width="8.453125" style="95" customWidth="1"/>
    <col min="5" max="14" width="8.453125" style="486" customWidth="1"/>
    <col min="15" max="15" width="6.26953125" style="78" customWidth="1"/>
    <col min="16" max="16" width="25.6328125" style="78" customWidth="1"/>
    <col min="17" max="19" width="7" style="96" customWidth="1"/>
    <col min="20" max="29" width="7" style="451" customWidth="1"/>
    <col min="30" max="30" width="4.54296875" style="78" customWidth="1"/>
    <col min="31" max="31" width="25.26953125" style="78" customWidth="1"/>
    <col min="32" max="33" width="7.1796875" style="96" customWidth="1"/>
    <col min="34" max="34" width="8.453125" style="97"/>
    <col min="35" max="35" width="8.453125" style="455"/>
    <col min="36" max="36" width="9.6328125" style="456" customWidth="1"/>
    <col min="37" max="37" width="8.453125" style="456"/>
    <col min="38" max="43" width="8.453125" style="457"/>
    <col min="44" max="16384" width="8.453125" style="100"/>
  </cols>
  <sheetData>
    <row r="1" spans="1:43" s="64" customFormat="1" x14ac:dyDescent="0.35">
      <c r="A1" s="527" t="s">
        <v>161</v>
      </c>
      <c r="B1" s="527"/>
      <c r="C1" s="527"/>
      <c r="D1" s="527"/>
      <c r="E1" s="465"/>
      <c r="F1" s="465"/>
      <c r="G1" s="465"/>
      <c r="H1" s="465"/>
      <c r="I1" s="465"/>
      <c r="J1" s="465"/>
      <c r="K1" s="465"/>
      <c r="L1" s="465"/>
      <c r="M1" s="465"/>
      <c r="N1" s="465"/>
      <c r="O1" s="60"/>
      <c r="P1" s="60"/>
      <c r="Q1" s="61"/>
      <c r="R1" s="61"/>
      <c r="S1" s="61"/>
      <c r="T1" s="451"/>
      <c r="U1" s="451"/>
      <c r="V1" s="451"/>
      <c r="W1" s="451"/>
      <c r="X1" s="451"/>
      <c r="Y1" s="451"/>
      <c r="Z1" s="451"/>
      <c r="AA1" s="451"/>
      <c r="AB1" s="451"/>
      <c r="AC1" s="451"/>
      <c r="AD1" s="60"/>
      <c r="AE1" s="60"/>
      <c r="AF1" s="61"/>
      <c r="AG1" s="61"/>
      <c r="AH1" s="62"/>
      <c r="AI1" s="455"/>
      <c r="AJ1" s="456"/>
      <c r="AK1" s="456"/>
      <c r="AL1" s="457"/>
      <c r="AM1" s="457"/>
      <c r="AN1" s="457"/>
      <c r="AO1" s="457"/>
      <c r="AP1" s="457"/>
      <c r="AQ1" s="457"/>
    </row>
    <row r="2" spans="1:43" s="64" customFormat="1" x14ac:dyDescent="0.35">
      <c r="A2" s="65"/>
      <c r="B2" s="65"/>
      <c r="C2" s="65"/>
      <c r="D2" s="65"/>
      <c r="E2" s="65"/>
      <c r="F2" s="65"/>
      <c r="G2" s="65"/>
      <c r="H2" s="65"/>
      <c r="I2" s="65"/>
      <c r="J2" s="65"/>
      <c r="K2" s="65"/>
      <c r="L2" s="65"/>
      <c r="M2" s="65"/>
      <c r="N2" s="65"/>
      <c r="O2" s="60"/>
      <c r="P2" s="65"/>
      <c r="Q2" s="65"/>
      <c r="R2" s="65"/>
      <c r="S2" s="65"/>
      <c r="T2" s="449"/>
      <c r="U2" s="449"/>
      <c r="V2" s="449"/>
      <c r="W2" s="449"/>
      <c r="X2" s="449"/>
      <c r="Y2" s="449"/>
      <c r="Z2" s="449"/>
      <c r="AA2" s="449"/>
      <c r="AB2" s="449"/>
      <c r="AC2" s="449"/>
      <c r="AD2" s="60"/>
      <c r="AE2" s="65"/>
      <c r="AF2" s="65"/>
      <c r="AG2" s="65"/>
      <c r="AH2" s="62"/>
      <c r="AI2" s="455"/>
      <c r="AJ2" s="456"/>
      <c r="AK2" s="456"/>
      <c r="AL2" s="457"/>
      <c r="AM2" s="457"/>
      <c r="AN2" s="457"/>
      <c r="AO2" s="457"/>
      <c r="AP2" s="457"/>
      <c r="AQ2" s="457"/>
    </row>
    <row r="3" spans="1:43" s="69" customFormat="1" ht="24" x14ac:dyDescent="0.35">
      <c r="A3" s="480" t="s">
        <v>162</v>
      </c>
      <c r="B3" s="67" t="str">
        <f>'1A-Bilant'!B5</f>
        <v>N-2</v>
      </c>
      <c r="C3" s="67" t="str">
        <f>'1A-Bilant'!C5</f>
        <v>N-1</v>
      </c>
      <c r="D3" s="67" t="str">
        <f>'1A-Bilant'!D5</f>
        <v>N</v>
      </c>
      <c r="E3" s="67">
        <f>'1A-Bilant'!E5</f>
        <v>1</v>
      </c>
      <c r="F3" s="67">
        <f>'1A-Bilant'!F5</f>
        <v>2</v>
      </c>
      <c r="G3" s="67">
        <f>'1A-Bilant'!G5</f>
        <v>3</v>
      </c>
      <c r="H3" s="67">
        <f>'1A-Bilant'!H5</f>
        <v>4</v>
      </c>
      <c r="I3" s="67">
        <f>'1A-Bilant'!I5</f>
        <v>5</v>
      </c>
      <c r="J3" s="67">
        <f>'1A-Bilant'!J5</f>
        <v>6</v>
      </c>
      <c r="K3" s="67">
        <f>'1A-Bilant'!K5</f>
        <v>7</v>
      </c>
      <c r="L3" s="67">
        <f>'1A-Bilant'!L5</f>
        <v>8</v>
      </c>
      <c r="M3" s="67">
        <f>'1A-Bilant'!M5</f>
        <v>9</v>
      </c>
      <c r="N3" s="67">
        <f>'1A-Bilant'!N5</f>
        <v>10</v>
      </c>
      <c r="O3" s="68"/>
      <c r="P3" s="101" t="s">
        <v>163</v>
      </c>
      <c r="Q3" s="67" t="str">
        <f>'1A-Bilant'!B5</f>
        <v>N-2</v>
      </c>
      <c r="R3" s="67" t="str">
        <f>'1A-Bilant'!C5</f>
        <v>N-1</v>
      </c>
      <c r="S3" s="67" t="str">
        <f>'1A-Bilant'!D5</f>
        <v>N</v>
      </c>
      <c r="T3" s="450">
        <f>'1A-Bilant'!E5</f>
        <v>1</v>
      </c>
      <c r="U3" s="450">
        <f>'1A-Bilant'!F5</f>
        <v>2</v>
      </c>
      <c r="V3" s="450">
        <f>'1A-Bilant'!G5</f>
        <v>3</v>
      </c>
      <c r="W3" s="450">
        <f>'1A-Bilant'!H5</f>
        <v>4</v>
      </c>
      <c r="X3" s="450">
        <f>'1A-Bilant'!I5</f>
        <v>5</v>
      </c>
      <c r="Y3" s="450">
        <f>'1A-Bilant'!J5</f>
        <v>6</v>
      </c>
      <c r="Z3" s="450">
        <f>'1A-Bilant'!K5</f>
        <v>7</v>
      </c>
      <c r="AA3" s="450">
        <f>'1A-Bilant'!L5</f>
        <v>8</v>
      </c>
      <c r="AB3" s="450">
        <f>'1A-Bilant'!M5</f>
        <v>9</v>
      </c>
      <c r="AC3" s="450">
        <f>'1A-Bilant'!N5</f>
        <v>10</v>
      </c>
      <c r="AD3" s="68"/>
      <c r="AE3" s="66" t="s">
        <v>164</v>
      </c>
      <c r="AF3" s="67" t="str">
        <f>'1A-Bilant'!C5</f>
        <v>N-1</v>
      </c>
      <c r="AG3" s="67" t="str">
        <f>'1A-Bilant'!D5</f>
        <v>N</v>
      </c>
      <c r="AH3" s="67">
        <f>'1A-Bilant'!E5</f>
        <v>1</v>
      </c>
      <c r="AI3" s="450">
        <f>'1A-Bilant'!F5</f>
        <v>2</v>
      </c>
      <c r="AJ3" s="450">
        <f>'1A-Bilant'!G5</f>
        <v>3</v>
      </c>
      <c r="AK3" s="450">
        <f>'1A-Bilant'!H5</f>
        <v>4</v>
      </c>
      <c r="AL3" s="450">
        <f>'1A-Bilant'!I5</f>
        <v>5</v>
      </c>
      <c r="AM3" s="450">
        <f>'1A-Bilant'!J5</f>
        <v>6</v>
      </c>
      <c r="AN3" s="450">
        <f>'1A-Bilant'!K5</f>
        <v>7</v>
      </c>
      <c r="AO3" s="450">
        <f>'1A-Bilant'!L5</f>
        <v>8</v>
      </c>
      <c r="AP3" s="450">
        <f>'1A-Bilant'!M5</f>
        <v>9</v>
      </c>
      <c r="AQ3" s="450">
        <f>'1A-Bilant'!N5</f>
        <v>10</v>
      </c>
    </row>
    <row r="4" spans="1:43" s="74" customFormat="1" ht="15" x14ac:dyDescent="0.35">
      <c r="A4" s="481" t="s">
        <v>165</v>
      </c>
      <c r="B4" s="71">
        <f>'1A-Bilant'!B28</f>
        <v>0</v>
      </c>
      <c r="C4" s="71">
        <f>'1A-Bilant'!C28</f>
        <v>0</v>
      </c>
      <c r="D4" s="71">
        <f>'1A-Bilant'!D28</f>
        <v>0</v>
      </c>
      <c r="E4" s="482">
        <f>'1A-Bilant'!E28</f>
        <v>0</v>
      </c>
      <c r="F4" s="482">
        <f>'1A-Bilant'!F28</f>
        <v>0</v>
      </c>
      <c r="G4" s="482">
        <f>'1A-Bilant'!G28</f>
        <v>0</v>
      </c>
      <c r="H4" s="482">
        <f>'1A-Bilant'!H28</f>
        <v>0</v>
      </c>
      <c r="I4" s="482">
        <f>'1A-Bilant'!I28</f>
        <v>0</v>
      </c>
      <c r="J4" s="482">
        <f>'1A-Bilant'!J28</f>
        <v>0</v>
      </c>
      <c r="K4" s="482">
        <f>'1A-Bilant'!K28</f>
        <v>0</v>
      </c>
      <c r="L4" s="482">
        <f>'1A-Bilant'!L28</f>
        <v>0</v>
      </c>
      <c r="M4" s="482">
        <f>'1A-Bilant'!M28</f>
        <v>0</v>
      </c>
      <c r="N4" s="482">
        <f>'1A-Bilant'!N28</f>
        <v>0</v>
      </c>
      <c r="O4" s="72"/>
      <c r="P4" s="70" t="s">
        <v>165</v>
      </c>
      <c r="Q4" s="73" t="str">
        <f t="shared" ref="Q4:AC22" si="0">IF(ISERROR(B4/B$21),"",B4/B$21)</f>
        <v/>
      </c>
      <c r="R4" s="73" t="str">
        <f t="shared" si="0"/>
        <v/>
      </c>
      <c r="S4" s="73" t="str">
        <f t="shared" si="0"/>
        <v/>
      </c>
      <c r="T4" s="452" t="str">
        <f t="shared" si="0"/>
        <v/>
      </c>
      <c r="U4" s="452" t="str">
        <f t="shared" si="0"/>
        <v/>
      </c>
      <c r="V4" s="452" t="str">
        <f t="shared" si="0"/>
        <v/>
      </c>
      <c r="W4" s="452" t="str">
        <f t="shared" si="0"/>
        <v/>
      </c>
      <c r="X4" s="452" t="str">
        <f t="shared" si="0"/>
        <v/>
      </c>
      <c r="Y4" s="452" t="str">
        <f t="shared" si="0"/>
        <v/>
      </c>
      <c r="Z4" s="452" t="str">
        <f t="shared" si="0"/>
        <v/>
      </c>
      <c r="AA4" s="452" t="str">
        <f t="shared" si="0"/>
        <v/>
      </c>
      <c r="AB4" s="452" t="str">
        <f t="shared" si="0"/>
        <v/>
      </c>
      <c r="AC4" s="452" t="str">
        <f t="shared" si="0"/>
        <v/>
      </c>
      <c r="AD4" s="72"/>
      <c r="AE4" s="70" t="s">
        <v>165</v>
      </c>
      <c r="AF4" s="73" t="str">
        <f t="shared" ref="AF4:AQ22" si="1">IF(ISERROR((C4-B4)/B4),"",(C4-B4)/B4)</f>
        <v/>
      </c>
      <c r="AG4" s="73" t="str">
        <f t="shared" si="1"/>
        <v/>
      </c>
      <c r="AH4" s="73" t="str">
        <f t="shared" si="1"/>
        <v/>
      </c>
      <c r="AI4" s="452" t="str">
        <f t="shared" si="1"/>
        <v/>
      </c>
      <c r="AJ4" s="452" t="str">
        <f t="shared" si="1"/>
        <v/>
      </c>
      <c r="AK4" s="452" t="str">
        <f t="shared" si="1"/>
        <v/>
      </c>
      <c r="AL4" s="452" t="str">
        <f t="shared" si="1"/>
        <v/>
      </c>
      <c r="AM4" s="452" t="str">
        <f t="shared" si="1"/>
        <v/>
      </c>
      <c r="AN4" s="452" t="str">
        <f t="shared" si="1"/>
        <v/>
      </c>
      <c r="AO4" s="452" t="str">
        <f t="shared" si="1"/>
        <v/>
      </c>
      <c r="AP4" s="452" t="str">
        <f t="shared" si="1"/>
        <v/>
      </c>
      <c r="AQ4" s="452" t="str">
        <f t="shared" si="1"/>
        <v/>
      </c>
    </row>
    <row r="5" spans="1:43" s="74" customFormat="1" ht="15" x14ac:dyDescent="0.35">
      <c r="A5" s="481" t="s">
        <v>166</v>
      </c>
      <c r="B5" s="71">
        <f>SUM(B6:B9)</f>
        <v>0</v>
      </c>
      <c r="C5" s="71">
        <f t="shared" ref="C5:N5" si="2">SUM(C6:C9)</f>
        <v>0</v>
      </c>
      <c r="D5" s="71">
        <f t="shared" si="2"/>
        <v>0</v>
      </c>
      <c r="E5" s="482">
        <f t="shared" si="2"/>
        <v>0</v>
      </c>
      <c r="F5" s="482">
        <f t="shared" si="2"/>
        <v>0</v>
      </c>
      <c r="G5" s="482">
        <f t="shared" si="2"/>
        <v>0</v>
      </c>
      <c r="H5" s="482">
        <f t="shared" si="2"/>
        <v>0</v>
      </c>
      <c r="I5" s="482">
        <f t="shared" si="2"/>
        <v>0</v>
      </c>
      <c r="J5" s="482">
        <f t="shared" si="2"/>
        <v>0</v>
      </c>
      <c r="K5" s="482">
        <f t="shared" si="2"/>
        <v>0</v>
      </c>
      <c r="L5" s="482">
        <f t="shared" si="2"/>
        <v>0</v>
      </c>
      <c r="M5" s="482">
        <f t="shared" si="2"/>
        <v>0</v>
      </c>
      <c r="N5" s="482">
        <f t="shared" si="2"/>
        <v>0</v>
      </c>
      <c r="O5" s="72"/>
      <c r="P5" s="70" t="s">
        <v>166</v>
      </c>
      <c r="Q5" s="73" t="str">
        <f t="shared" si="0"/>
        <v/>
      </c>
      <c r="R5" s="73" t="str">
        <f t="shared" si="0"/>
        <v/>
      </c>
      <c r="S5" s="73" t="str">
        <f t="shared" si="0"/>
        <v/>
      </c>
      <c r="T5" s="452" t="str">
        <f t="shared" si="0"/>
        <v/>
      </c>
      <c r="U5" s="452" t="str">
        <f t="shared" si="0"/>
        <v/>
      </c>
      <c r="V5" s="452" t="str">
        <f t="shared" si="0"/>
        <v/>
      </c>
      <c r="W5" s="452" t="str">
        <f t="shared" si="0"/>
        <v/>
      </c>
      <c r="X5" s="452" t="str">
        <f t="shared" si="0"/>
        <v/>
      </c>
      <c r="Y5" s="452" t="str">
        <f t="shared" si="0"/>
        <v/>
      </c>
      <c r="Z5" s="452" t="str">
        <f t="shared" si="0"/>
        <v/>
      </c>
      <c r="AA5" s="452" t="str">
        <f t="shared" si="0"/>
        <v/>
      </c>
      <c r="AB5" s="452" t="str">
        <f t="shared" si="0"/>
        <v/>
      </c>
      <c r="AC5" s="452" t="str">
        <f t="shared" si="0"/>
        <v/>
      </c>
      <c r="AD5" s="72"/>
      <c r="AE5" s="70" t="s">
        <v>166</v>
      </c>
      <c r="AF5" s="73" t="str">
        <f t="shared" si="1"/>
        <v/>
      </c>
      <c r="AG5" s="73" t="str">
        <f t="shared" si="1"/>
        <v/>
      </c>
      <c r="AH5" s="73" t="str">
        <f t="shared" si="1"/>
        <v/>
      </c>
      <c r="AI5" s="452" t="str">
        <f t="shared" si="1"/>
        <v/>
      </c>
      <c r="AJ5" s="452" t="str">
        <f t="shared" si="1"/>
        <v/>
      </c>
      <c r="AK5" s="452" t="str">
        <f t="shared" si="1"/>
        <v/>
      </c>
      <c r="AL5" s="452" t="str">
        <f t="shared" si="1"/>
        <v/>
      </c>
      <c r="AM5" s="452" t="str">
        <f t="shared" si="1"/>
        <v/>
      </c>
      <c r="AN5" s="452" t="str">
        <f t="shared" si="1"/>
        <v/>
      </c>
      <c r="AO5" s="452" t="str">
        <f t="shared" si="1"/>
        <v/>
      </c>
      <c r="AP5" s="452" t="str">
        <f t="shared" si="1"/>
        <v/>
      </c>
      <c r="AQ5" s="452" t="str">
        <f t="shared" si="1"/>
        <v/>
      </c>
    </row>
    <row r="6" spans="1:43" s="74" customFormat="1" ht="15" x14ac:dyDescent="0.35">
      <c r="A6" s="93" t="s">
        <v>167</v>
      </c>
      <c r="B6" s="76">
        <f>'1A-Bilant'!B35</f>
        <v>0</v>
      </c>
      <c r="C6" s="76">
        <f>'1A-Bilant'!C35</f>
        <v>0</v>
      </c>
      <c r="D6" s="76">
        <f>'1A-Bilant'!D35</f>
        <v>0</v>
      </c>
      <c r="E6" s="484">
        <f>'1A-Bilant'!E35</f>
        <v>0</v>
      </c>
      <c r="F6" s="484">
        <f>'1A-Bilant'!F35</f>
        <v>0</v>
      </c>
      <c r="G6" s="484">
        <f>'1A-Bilant'!G35</f>
        <v>0</v>
      </c>
      <c r="H6" s="484">
        <f>'1A-Bilant'!H35</f>
        <v>0</v>
      </c>
      <c r="I6" s="484">
        <f>'1A-Bilant'!I35</f>
        <v>0</v>
      </c>
      <c r="J6" s="484">
        <f>'1A-Bilant'!J35</f>
        <v>0</v>
      </c>
      <c r="K6" s="484">
        <f>'1A-Bilant'!K35</f>
        <v>0</v>
      </c>
      <c r="L6" s="484">
        <f>'1A-Bilant'!L35</f>
        <v>0</v>
      </c>
      <c r="M6" s="484">
        <f>'1A-Bilant'!M35</f>
        <v>0</v>
      </c>
      <c r="N6" s="484">
        <f>'1A-Bilant'!N35</f>
        <v>0</v>
      </c>
      <c r="O6" s="72"/>
      <c r="P6" s="75" t="s">
        <v>167</v>
      </c>
      <c r="Q6" s="77" t="str">
        <f t="shared" si="0"/>
        <v/>
      </c>
      <c r="R6" s="77" t="str">
        <f t="shared" si="0"/>
        <v/>
      </c>
      <c r="S6" s="77" t="str">
        <f t="shared" si="0"/>
        <v/>
      </c>
      <c r="T6" s="453" t="str">
        <f t="shared" si="0"/>
        <v/>
      </c>
      <c r="U6" s="453" t="str">
        <f t="shared" si="0"/>
        <v/>
      </c>
      <c r="V6" s="453" t="str">
        <f t="shared" si="0"/>
        <v/>
      </c>
      <c r="W6" s="453" t="str">
        <f t="shared" si="0"/>
        <v/>
      </c>
      <c r="X6" s="453" t="str">
        <f t="shared" si="0"/>
        <v/>
      </c>
      <c r="Y6" s="453" t="str">
        <f t="shared" si="0"/>
        <v/>
      </c>
      <c r="Z6" s="453" t="str">
        <f t="shared" si="0"/>
        <v/>
      </c>
      <c r="AA6" s="453" t="str">
        <f t="shared" si="0"/>
        <v/>
      </c>
      <c r="AB6" s="453" t="str">
        <f t="shared" si="0"/>
        <v/>
      </c>
      <c r="AC6" s="453" t="str">
        <f t="shared" si="0"/>
        <v/>
      </c>
      <c r="AD6" s="78"/>
      <c r="AE6" s="75" t="s">
        <v>167</v>
      </c>
      <c r="AF6" s="77" t="str">
        <f t="shared" si="1"/>
        <v/>
      </c>
      <c r="AG6" s="77" t="str">
        <f t="shared" si="1"/>
        <v/>
      </c>
      <c r="AH6" s="77" t="str">
        <f t="shared" si="1"/>
        <v/>
      </c>
      <c r="AI6" s="453" t="str">
        <f t="shared" si="1"/>
        <v/>
      </c>
      <c r="AJ6" s="453" t="str">
        <f t="shared" si="1"/>
        <v/>
      </c>
      <c r="AK6" s="453" t="str">
        <f t="shared" si="1"/>
        <v/>
      </c>
      <c r="AL6" s="453" t="str">
        <f t="shared" si="1"/>
        <v/>
      </c>
      <c r="AM6" s="453" t="str">
        <f t="shared" si="1"/>
        <v/>
      </c>
      <c r="AN6" s="453" t="str">
        <f t="shared" si="1"/>
        <v/>
      </c>
      <c r="AO6" s="453" t="str">
        <f t="shared" si="1"/>
        <v/>
      </c>
      <c r="AP6" s="453" t="str">
        <f t="shared" si="1"/>
        <v/>
      </c>
      <c r="AQ6" s="453" t="str">
        <f t="shared" si="1"/>
        <v/>
      </c>
    </row>
    <row r="7" spans="1:43" s="74" customFormat="1" ht="15" x14ac:dyDescent="0.35">
      <c r="A7" s="93" t="s">
        <v>168</v>
      </c>
      <c r="B7" s="76">
        <f>'1A-Bilant'!B36</f>
        <v>0</v>
      </c>
      <c r="C7" s="76">
        <f>'1A-Bilant'!C36</f>
        <v>0</v>
      </c>
      <c r="D7" s="76">
        <f>'1A-Bilant'!D36</f>
        <v>0</v>
      </c>
      <c r="E7" s="484">
        <f>'1A-Bilant'!E36</f>
        <v>0</v>
      </c>
      <c r="F7" s="484">
        <f>'1A-Bilant'!F36</f>
        <v>0</v>
      </c>
      <c r="G7" s="484">
        <f>'1A-Bilant'!G36</f>
        <v>0</v>
      </c>
      <c r="H7" s="484">
        <f>'1A-Bilant'!H36</f>
        <v>0</v>
      </c>
      <c r="I7" s="484">
        <f>'1A-Bilant'!I36</f>
        <v>0</v>
      </c>
      <c r="J7" s="484">
        <f>'1A-Bilant'!J36</f>
        <v>0</v>
      </c>
      <c r="K7" s="484">
        <f>'1A-Bilant'!K36</f>
        <v>0</v>
      </c>
      <c r="L7" s="484">
        <f>'1A-Bilant'!L36</f>
        <v>0</v>
      </c>
      <c r="M7" s="484">
        <f>'1A-Bilant'!M36</f>
        <v>0</v>
      </c>
      <c r="N7" s="484">
        <f>'1A-Bilant'!N36</f>
        <v>0</v>
      </c>
      <c r="O7" s="72"/>
      <c r="P7" s="75" t="s">
        <v>168</v>
      </c>
      <c r="Q7" s="77" t="str">
        <f t="shared" si="0"/>
        <v/>
      </c>
      <c r="R7" s="77" t="str">
        <f t="shared" si="0"/>
        <v/>
      </c>
      <c r="S7" s="77" t="str">
        <f t="shared" si="0"/>
        <v/>
      </c>
      <c r="T7" s="453" t="str">
        <f t="shared" si="0"/>
        <v/>
      </c>
      <c r="U7" s="453" t="str">
        <f t="shared" si="0"/>
        <v/>
      </c>
      <c r="V7" s="453" t="str">
        <f t="shared" si="0"/>
        <v/>
      </c>
      <c r="W7" s="453" t="str">
        <f t="shared" si="0"/>
        <v/>
      </c>
      <c r="X7" s="453" t="str">
        <f t="shared" si="0"/>
        <v/>
      </c>
      <c r="Y7" s="453" t="str">
        <f t="shared" si="0"/>
        <v/>
      </c>
      <c r="Z7" s="453" t="str">
        <f t="shared" si="0"/>
        <v/>
      </c>
      <c r="AA7" s="453" t="str">
        <f t="shared" si="0"/>
        <v/>
      </c>
      <c r="AB7" s="453" t="str">
        <f t="shared" si="0"/>
        <v/>
      </c>
      <c r="AC7" s="453" t="str">
        <f t="shared" si="0"/>
        <v/>
      </c>
      <c r="AD7" s="78"/>
      <c r="AE7" s="75" t="s">
        <v>168</v>
      </c>
      <c r="AF7" s="77" t="str">
        <f t="shared" si="1"/>
        <v/>
      </c>
      <c r="AG7" s="77" t="str">
        <f t="shared" si="1"/>
        <v/>
      </c>
      <c r="AH7" s="77" t="str">
        <f t="shared" si="1"/>
        <v/>
      </c>
      <c r="AI7" s="453" t="str">
        <f t="shared" si="1"/>
        <v/>
      </c>
      <c r="AJ7" s="453" t="str">
        <f t="shared" si="1"/>
        <v/>
      </c>
      <c r="AK7" s="453" t="str">
        <f t="shared" si="1"/>
        <v/>
      </c>
      <c r="AL7" s="453" t="str">
        <f t="shared" si="1"/>
        <v/>
      </c>
      <c r="AM7" s="453" t="str">
        <f t="shared" si="1"/>
        <v/>
      </c>
      <c r="AN7" s="453" t="str">
        <f t="shared" si="1"/>
        <v/>
      </c>
      <c r="AO7" s="453" t="str">
        <f t="shared" si="1"/>
        <v/>
      </c>
      <c r="AP7" s="453" t="str">
        <f t="shared" si="1"/>
        <v/>
      </c>
      <c r="AQ7" s="453" t="str">
        <f t="shared" si="1"/>
        <v/>
      </c>
    </row>
    <row r="8" spans="1:43" s="74" customFormat="1" ht="15" customHeight="1" x14ac:dyDescent="0.35">
      <c r="A8" s="93" t="s">
        <v>169</v>
      </c>
      <c r="B8" s="76">
        <f>'1A-Bilant'!B40</f>
        <v>0</v>
      </c>
      <c r="C8" s="76">
        <f>'1A-Bilant'!C40</f>
        <v>0</v>
      </c>
      <c r="D8" s="76">
        <f>'1A-Bilant'!D40</f>
        <v>0</v>
      </c>
      <c r="E8" s="484">
        <f>'1A-Bilant'!E40</f>
        <v>0</v>
      </c>
      <c r="F8" s="484">
        <f>'1A-Bilant'!F40</f>
        <v>0</v>
      </c>
      <c r="G8" s="484">
        <f>'1A-Bilant'!G40</f>
        <v>0</v>
      </c>
      <c r="H8" s="484">
        <f>'1A-Bilant'!H40</f>
        <v>0</v>
      </c>
      <c r="I8" s="484">
        <f>'1A-Bilant'!I40</f>
        <v>0</v>
      </c>
      <c r="J8" s="484">
        <f>'1A-Bilant'!J40</f>
        <v>0</v>
      </c>
      <c r="K8" s="484">
        <f>'1A-Bilant'!K40</f>
        <v>0</v>
      </c>
      <c r="L8" s="484">
        <f>'1A-Bilant'!L40</f>
        <v>0</v>
      </c>
      <c r="M8" s="484">
        <f>'1A-Bilant'!M40</f>
        <v>0</v>
      </c>
      <c r="N8" s="484">
        <f>'1A-Bilant'!N40</f>
        <v>0</v>
      </c>
      <c r="O8" s="72"/>
      <c r="P8" s="75" t="s">
        <v>169</v>
      </c>
      <c r="Q8" s="77" t="str">
        <f t="shared" si="0"/>
        <v/>
      </c>
      <c r="R8" s="77" t="str">
        <f t="shared" si="0"/>
        <v/>
      </c>
      <c r="S8" s="77" t="str">
        <f t="shared" si="0"/>
        <v/>
      </c>
      <c r="T8" s="453" t="str">
        <f t="shared" si="0"/>
        <v/>
      </c>
      <c r="U8" s="453" t="str">
        <f t="shared" si="0"/>
        <v/>
      </c>
      <c r="V8" s="453" t="str">
        <f t="shared" si="0"/>
        <v/>
      </c>
      <c r="W8" s="453" t="str">
        <f t="shared" si="0"/>
        <v/>
      </c>
      <c r="X8" s="453" t="str">
        <f t="shared" si="0"/>
        <v/>
      </c>
      <c r="Y8" s="453" t="str">
        <f t="shared" si="0"/>
        <v/>
      </c>
      <c r="Z8" s="453" t="str">
        <f t="shared" si="0"/>
        <v/>
      </c>
      <c r="AA8" s="453" t="str">
        <f t="shared" si="0"/>
        <v/>
      </c>
      <c r="AB8" s="453" t="str">
        <f t="shared" si="0"/>
        <v/>
      </c>
      <c r="AC8" s="453" t="str">
        <f t="shared" si="0"/>
        <v/>
      </c>
      <c r="AD8" s="78"/>
      <c r="AE8" s="75" t="s">
        <v>169</v>
      </c>
      <c r="AF8" s="77" t="str">
        <f t="shared" si="1"/>
        <v/>
      </c>
      <c r="AG8" s="77" t="str">
        <f t="shared" si="1"/>
        <v/>
      </c>
      <c r="AH8" s="77" t="str">
        <f t="shared" si="1"/>
        <v/>
      </c>
      <c r="AI8" s="453" t="str">
        <f t="shared" si="1"/>
        <v/>
      </c>
      <c r="AJ8" s="453" t="str">
        <f t="shared" si="1"/>
        <v/>
      </c>
      <c r="AK8" s="453" t="str">
        <f t="shared" si="1"/>
        <v/>
      </c>
      <c r="AL8" s="453" t="str">
        <f t="shared" si="1"/>
        <v/>
      </c>
      <c r="AM8" s="453" t="str">
        <f t="shared" si="1"/>
        <v/>
      </c>
      <c r="AN8" s="453" t="str">
        <f t="shared" si="1"/>
        <v/>
      </c>
      <c r="AO8" s="453" t="str">
        <f t="shared" si="1"/>
        <v/>
      </c>
      <c r="AP8" s="453" t="str">
        <f t="shared" si="1"/>
        <v/>
      </c>
      <c r="AQ8" s="453" t="str">
        <f t="shared" si="1"/>
        <v/>
      </c>
    </row>
    <row r="9" spans="1:43" s="74" customFormat="1" ht="15" x14ac:dyDescent="0.35">
      <c r="A9" s="93" t="s">
        <v>170</v>
      </c>
      <c r="B9" s="76">
        <f>'1A-Bilant'!B37+'1A-Bilant'!B38</f>
        <v>0</v>
      </c>
      <c r="C9" s="76">
        <f>'1A-Bilant'!C37+'1A-Bilant'!C38</f>
        <v>0</v>
      </c>
      <c r="D9" s="76">
        <f>'1A-Bilant'!D37+'1A-Bilant'!D38</f>
        <v>0</v>
      </c>
      <c r="E9" s="484">
        <f>'1A-Bilant'!E37+'1A-Bilant'!E38</f>
        <v>0</v>
      </c>
      <c r="F9" s="484">
        <f>'1A-Bilant'!F37+'1A-Bilant'!F38</f>
        <v>0</v>
      </c>
      <c r="G9" s="484">
        <f>'1A-Bilant'!G37+'1A-Bilant'!G38</f>
        <v>0</v>
      </c>
      <c r="H9" s="484">
        <f>'1A-Bilant'!H37+'1A-Bilant'!H38</f>
        <v>0</v>
      </c>
      <c r="I9" s="484">
        <f>'1A-Bilant'!I37+'1A-Bilant'!I38</f>
        <v>0</v>
      </c>
      <c r="J9" s="484">
        <f>'1A-Bilant'!J37+'1A-Bilant'!J38</f>
        <v>0</v>
      </c>
      <c r="K9" s="484">
        <f>'1A-Bilant'!K37+'1A-Bilant'!K38</f>
        <v>0</v>
      </c>
      <c r="L9" s="484">
        <f>'1A-Bilant'!L37+'1A-Bilant'!L38</f>
        <v>0</v>
      </c>
      <c r="M9" s="484">
        <f>'1A-Bilant'!M37+'1A-Bilant'!M38</f>
        <v>0</v>
      </c>
      <c r="N9" s="484">
        <f>'1A-Bilant'!N37+'1A-Bilant'!N38</f>
        <v>0</v>
      </c>
      <c r="O9" s="72"/>
      <c r="P9" s="75" t="s">
        <v>170</v>
      </c>
      <c r="Q9" s="77" t="str">
        <f t="shared" si="0"/>
        <v/>
      </c>
      <c r="R9" s="77" t="str">
        <f t="shared" si="0"/>
        <v/>
      </c>
      <c r="S9" s="77" t="str">
        <f t="shared" si="0"/>
        <v/>
      </c>
      <c r="T9" s="453" t="str">
        <f t="shared" si="0"/>
        <v/>
      </c>
      <c r="U9" s="453" t="str">
        <f t="shared" si="0"/>
        <v/>
      </c>
      <c r="V9" s="453" t="str">
        <f t="shared" si="0"/>
        <v/>
      </c>
      <c r="W9" s="453" t="str">
        <f t="shared" si="0"/>
        <v/>
      </c>
      <c r="X9" s="453" t="str">
        <f t="shared" si="0"/>
        <v/>
      </c>
      <c r="Y9" s="453" t="str">
        <f t="shared" si="0"/>
        <v/>
      </c>
      <c r="Z9" s="453" t="str">
        <f t="shared" si="0"/>
        <v/>
      </c>
      <c r="AA9" s="453" t="str">
        <f t="shared" si="0"/>
        <v/>
      </c>
      <c r="AB9" s="453" t="str">
        <f t="shared" si="0"/>
        <v/>
      </c>
      <c r="AC9" s="453" t="str">
        <f t="shared" si="0"/>
        <v/>
      </c>
      <c r="AD9" s="78"/>
      <c r="AE9" s="75" t="s">
        <v>170</v>
      </c>
      <c r="AF9" s="77" t="str">
        <f t="shared" si="1"/>
        <v/>
      </c>
      <c r="AG9" s="77" t="str">
        <f t="shared" si="1"/>
        <v/>
      </c>
      <c r="AH9" s="77" t="str">
        <f t="shared" si="1"/>
        <v/>
      </c>
      <c r="AI9" s="453" t="str">
        <f t="shared" si="1"/>
        <v/>
      </c>
      <c r="AJ9" s="453" t="str">
        <f t="shared" si="1"/>
        <v/>
      </c>
      <c r="AK9" s="453" t="str">
        <f t="shared" si="1"/>
        <v/>
      </c>
      <c r="AL9" s="453" t="str">
        <f t="shared" si="1"/>
        <v/>
      </c>
      <c r="AM9" s="453" t="str">
        <f t="shared" si="1"/>
        <v/>
      </c>
      <c r="AN9" s="453" t="str">
        <f t="shared" si="1"/>
        <v/>
      </c>
      <c r="AO9" s="453" t="str">
        <f t="shared" si="1"/>
        <v/>
      </c>
      <c r="AP9" s="453" t="str">
        <f t="shared" si="1"/>
        <v/>
      </c>
      <c r="AQ9" s="453" t="str">
        <f t="shared" si="1"/>
        <v/>
      </c>
    </row>
    <row r="10" spans="1:43" s="74" customFormat="1" ht="15" x14ac:dyDescent="0.35">
      <c r="A10" s="481" t="s">
        <v>171</v>
      </c>
      <c r="B10" s="71">
        <f>B4+B5</f>
        <v>0</v>
      </c>
      <c r="C10" s="71">
        <f t="shared" ref="C10:N10" si="3">C4+C5</f>
        <v>0</v>
      </c>
      <c r="D10" s="71">
        <f t="shared" si="3"/>
        <v>0</v>
      </c>
      <c r="E10" s="482">
        <f t="shared" si="3"/>
        <v>0</v>
      </c>
      <c r="F10" s="482">
        <f t="shared" si="3"/>
        <v>0</v>
      </c>
      <c r="G10" s="482">
        <f t="shared" si="3"/>
        <v>0</v>
      </c>
      <c r="H10" s="482">
        <f t="shared" si="3"/>
        <v>0</v>
      </c>
      <c r="I10" s="482">
        <f>I4+I5</f>
        <v>0</v>
      </c>
      <c r="J10" s="482">
        <f t="shared" si="3"/>
        <v>0</v>
      </c>
      <c r="K10" s="482">
        <f t="shared" si="3"/>
        <v>0</v>
      </c>
      <c r="L10" s="482">
        <f t="shared" si="3"/>
        <v>0</v>
      </c>
      <c r="M10" s="482">
        <f t="shared" si="3"/>
        <v>0</v>
      </c>
      <c r="N10" s="482">
        <f t="shared" si="3"/>
        <v>0</v>
      </c>
      <c r="O10" s="72"/>
      <c r="P10" s="70" t="s">
        <v>171</v>
      </c>
      <c r="Q10" s="73" t="str">
        <f t="shared" si="0"/>
        <v/>
      </c>
      <c r="R10" s="73" t="str">
        <f t="shared" si="0"/>
        <v/>
      </c>
      <c r="S10" s="73" t="str">
        <f t="shared" si="0"/>
        <v/>
      </c>
      <c r="T10" s="452" t="str">
        <f t="shared" si="0"/>
        <v/>
      </c>
      <c r="U10" s="452" t="str">
        <f t="shared" si="0"/>
        <v/>
      </c>
      <c r="V10" s="452" t="str">
        <f t="shared" si="0"/>
        <v/>
      </c>
      <c r="W10" s="452" t="str">
        <f t="shared" si="0"/>
        <v/>
      </c>
      <c r="X10" s="452" t="str">
        <f t="shared" si="0"/>
        <v/>
      </c>
      <c r="Y10" s="452" t="str">
        <f t="shared" si="0"/>
        <v/>
      </c>
      <c r="Z10" s="452" t="str">
        <f t="shared" si="0"/>
        <v/>
      </c>
      <c r="AA10" s="452" t="str">
        <f t="shared" si="0"/>
        <v/>
      </c>
      <c r="AB10" s="452" t="str">
        <f t="shared" si="0"/>
        <v/>
      </c>
      <c r="AC10" s="452" t="str">
        <f t="shared" si="0"/>
        <v/>
      </c>
      <c r="AD10" s="72"/>
      <c r="AE10" s="70" t="s">
        <v>171</v>
      </c>
      <c r="AF10" s="73" t="str">
        <f t="shared" si="1"/>
        <v/>
      </c>
      <c r="AG10" s="73" t="str">
        <f t="shared" si="1"/>
        <v/>
      </c>
      <c r="AH10" s="73" t="str">
        <f t="shared" si="1"/>
        <v/>
      </c>
      <c r="AI10" s="452" t="str">
        <f t="shared" si="1"/>
        <v/>
      </c>
      <c r="AJ10" s="452" t="str">
        <f t="shared" si="1"/>
        <v/>
      </c>
      <c r="AK10" s="452" t="str">
        <f t="shared" si="1"/>
        <v/>
      </c>
      <c r="AL10" s="452" t="str">
        <f t="shared" si="1"/>
        <v/>
      </c>
      <c r="AM10" s="452" t="str">
        <f t="shared" si="1"/>
        <v/>
      </c>
      <c r="AN10" s="452" t="str">
        <f t="shared" si="1"/>
        <v/>
      </c>
      <c r="AO10" s="452" t="str">
        <f t="shared" si="1"/>
        <v/>
      </c>
      <c r="AP10" s="452" t="str">
        <f t="shared" si="1"/>
        <v/>
      </c>
      <c r="AQ10" s="452" t="str">
        <f t="shared" si="1"/>
        <v/>
      </c>
    </row>
    <row r="11" spans="1:43" s="74" customFormat="1" ht="15" x14ac:dyDescent="0.35">
      <c r="A11" s="481" t="s">
        <v>172</v>
      </c>
      <c r="B11" s="71">
        <f>SUM(B12:B15)</f>
        <v>0</v>
      </c>
      <c r="C11" s="71">
        <f t="shared" ref="C11:N11" si="4">SUM(C12:C15)</f>
        <v>0</v>
      </c>
      <c r="D11" s="71">
        <f t="shared" si="4"/>
        <v>0</v>
      </c>
      <c r="E11" s="482">
        <f t="shared" si="4"/>
        <v>0</v>
      </c>
      <c r="F11" s="482">
        <f t="shared" si="4"/>
        <v>0</v>
      </c>
      <c r="G11" s="482">
        <f t="shared" si="4"/>
        <v>0</v>
      </c>
      <c r="H11" s="482">
        <f t="shared" si="4"/>
        <v>0</v>
      </c>
      <c r="I11" s="482">
        <f t="shared" si="4"/>
        <v>0</v>
      </c>
      <c r="J11" s="482">
        <f t="shared" si="4"/>
        <v>0</v>
      </c>
      <c r="K11" s="482">
        <f t="shared" si="4"/>
        <v>0</v>
      </c>
      <c r="L11" s="482">
        <f t="shared" si="4"/>
        <v>0</v>
      </c>
      <c r="M11" s="482">
        <f t="shared" si="4"/>
        <v>0</v>
      </c>
      <c r="N11" s="482">
        <f t="shared" si="4"/>
        <v>0</v>
      </c>
      <c r="O11" s="72"/>
      <c r="P11" s="70" t="s">
        <v>172</v>
      </c>
      <c r="Q11" s="73" t="str">
        <f t="shared" si="0"/>
        <v/>
      </c>
      <c r="R11" s="73" t="str">
        <f t="shared" si="0"/>
        <v/>
      </c>
      <c r="S11" s="73" t="str">
        <f t="shared" si="0"/>
        <v/>
      </c>
      <c r="T11" s="452" t="str">
        <f t="shared" si="0"/>
        <v/>
      </c>
      <c r="U11" s="452" t="str">
        <f t="shared" si="0"/>
        <v/>
      </c>
      <c r="V11" s="452" t="str">
        <f t="shared" si="0"/>
        <v/>
      </c>
      <c r="W11" s="452" t="str">
        <f t="shared" si="0"/>
        <v/>
      </c>
      <c r="X11" s="452" t="str">
        <f t="shared" si="0"/>
        <v/>
      </c>
      <c r="Y11" s="452" t="str">
        <f t="shared" si="0"/>
        <v/>
      </c>
      <c r="Z11" s="452" t="str">
        <f t="shared" si="0"/>
        <v/>
      </c>
      <c r="AA11" s="452" t="str">
        <f t="shared" si="0"/>
        <v/>
      </c>
      <c r="AB11" s="452" t="str">
        <f t="shared" si="0"/>
        <v/>
      </c>
      <c r="AC11" s="452" t="str">
        <f t="shared" si="0"/>
        <v/>
      </c>
      <c r="AD11" s="72"/>
      <c r="AE11" s="70" t="s">
        <v>172</v>
      </c>
      <c r="AF11" s="73" t="str">
        <f t="shared" si="1"/>
        <v/>
      </c>
      <c r="AG11" s="73" t="str">
        <f t="shared" si="1"/>
        <v/>
      </c>
      <c r="AH11" s="73" t="str">
        <f t="shared" si="1"/>
        <v/>
      </c>
      <c r="AI11" s="452" t="str">
        <f t="shared" si="1"/>
        <v/>
      </c>
      <c r="AJ11" s="452" t="str">
        <f t="shared" si="1"/>
        <v/>
      </c>
      <c r="AK11" s="452" t="str">
        <f t="shared" si="1"/>
        <v/>
      </c>
      <c r="AL11" s="452" t="str">
        <f t="shared" si="1"/>
        <v/>
      </c>
      <c r="AM11" s="452" t="str">
        <f t="shared" si="1"/>
        <v/>
      </c>
      <c r="AN11" s="452" t="str">
        <f t="shared" si="1"/>
        <v/>
      </c>
      <c r="AO11" s="452" t="str">
        <f t="shared" si="1"/>
        <v/>
      </c>
      <c r="AP11" s="452" t="str">
        <f t="shared" si="1"/>
        <v/>
      </c>
      <c r="AQ11" s="452" t="str">
        <f t="shared" si="1"/>
        <v/>
      </c>
    </row>
    <row r="12" spans="1:43" s="79" customFormat="1" ht="15.5" x14ac:dyDescent="0.35">
      <c r="A12" s="93" t="s">
        <v>173</v>
      </c>
      <c r="B12" s="76">
        <f>'1A-Bilant'!B44+'1A-Bilant'!B45</f>
        <v>0</v>
      </c>
      <c r="C12" s="76">
        <f>'1A-Bilant'!C44+'1A-Bilant'!C45</f>
        <v>0</v>
      </c>
      <c r="D12" s="76">
        <f>'1A-Bilant'!D44+'1A-Bilant'!D45</f>
        <v>0</v>
      </c>
      <c r="E12" s="484">
        <f>'1A-Bilant'!E44+'1A-Bilant'!E45</f>
        <v>0</v>
      </c>
      <c r="F12" s="484">
        <f>'1A-Bilant'!F44+'1A-Bilant'!F45</f>
        <v>0</v>
      </c>
      <c r="G12" s="484">
        <f>'1A-Bilant'!G44+'1A-Bilant'!G45</f>
        <v>0</v>
      </c>
      <c r="H12" s="484">
        <f>'1A-Bilant'!H44+'1A-Bilant'!H45</f>
        <v>0</v>
      </c>
      <c r="I12" s="484">
        <f>'1A-Bilant'!I44+'1A-Bilant'!I45</f>
        <v>0</v>
      </c>
      <c r="J12" s="484">
        <f>'1A-Bilant'!J44+'1A-Bilant'!J45</f>
        <v>0</v>
      </c>
      <c r="K12" s="484">
        <f>'1A-Bilant'!K44+'1A-Bilant'!K45</f>
        <v>0</v>
      </c>
      <c r="L12" s="484">
        <f>'1A-Bilant'!L44+'1A-Bilant'!L45</f>
        <v>0</v>
      </c>
      <c r="M12" s="484">
        <f>'1A-Bilant'!M44+'1A-Bilant'!M45</f>
        <v>0</v>
      </c>
      <c r="N12" s="484">
        <f>'1A-Bilant'!N44+'1A-Bilant'!N45</f>
        <v>0</v>
      </c>
      <c r="O12" s="78"/>
      <c r="P12" s="75" t="s">
        <v>173</v>
      </c>
      <c r="Q12" s="77" t="str">
        <f t="shared" si="0"/>
        <v/>
      </c>
      <c r="R12" s="77" t="str">
        <f t="shared" si="0"/>
        <v/>
      </c>
      <c r="S12" s="77" t="str">
        <f t="shared" si="0"/>
        <v/>
      </c>
      <c r="T12" s="453" t="str">
        <f t="shared" si="0"/>
        <v/>
      </c>
      <c r="U12" s="453" t="str">
        <f t="shared" si="0"/>
        <v/>
      </c>
      <c r="V12" s="453" t="str">
        <f t="shared" si="0"/>
        <v/>
      </c>
      <c r="W12" s="453" t="str">
        <f t="shared" si="0"/>
        <v/>
      </c>
      <c r="X12" s="453" t="str">
        <f t="shared" si="0"/>
        <v/>
      </c>
      <c r="Y12" s="453" t="str">
        <f t="shared" si="0"/>
        <v/>
      </c>
      <c r="Z12" s="453" t="str">
        <f t="shared" si="0"/>
        <v/>
      </c>
      <c r="AA12" s="453" t="str">
        <f t="shared" si="0"/>
        <v/>
      </c>
      <c r="AB12" s="453" t="str">
        <f t="shared" si="0"/>
        <v/>
      </c>
      <c r="AC12" s="453" t="str">
        <f t="shared" si="0"/>
        <v/>
      </c>
      <c r="AD12" s="78"/>
      <c r="AE12" s="75" t="s">
        <v>173</v>
      </c>
      <c r="AF12" s="77" t="str">
        <f t="shared" si="1"/>
        <v/>
      </c>
      <c r="AG12" s="77" t="str">
        <f t="shared" si="1"/>
        <v/>
      </c>
      <c r="AH12" s="77" t="str">
        <f t="shared" si="1"/>
        <v/>
      </c>
      <c r="AI12" s="453" t="str">
        <f t="shared" si="1"/>
        <v/>
      </c>
      <c r="AJ12" s="453" t="str">
        <f t="shared" si="1"/>
        <v/>
      </c>
      <c r="AK12" s="453" t="str">
        <f t="shared" si="1"/>
        <v/>
      </c>
      <c r="AL12" s="453" t="str">
        <f t="shared" si="1"/>
        <v/>
      </c>
      <c r="AM12" s="453" t="str">
        <f t="shared" si="1"/>
        <v/>
      </c>
      <c r="AN12" s="453" t="str">
        <f t="shared" si="1"/>
        <v/>
      </c>
      <c r="AO12" s="453" t="str">
        <f t="shared" si="1"/>
        <v/>
      </c>
      <c r="AP12" s="453" t="str">
        <f t="shared" si="1"/>
        <v/>
      </c>
      <c r="AQ12" s="453" t="str">
        <f t="shared" si="1"/>
        <v/>
      </c>
    </row>
    <row r="13" spans="1:43" s="79" customFormat="1" ht="15.5" x14ac:dyDescent="0.35">
      <c r="A13" s="93" t="s">
        <v>174</v>
      </c>
      <c r="B13" s="76">
        <f>'1A-Bilant'!B47+'1A-Bilant'!B48</f>
        <v>0</v>
      </c>
      <c r="C13" s="76">
        <f>'1A-Bilant'!C47+'1A-Bilant'!C48</f>
        <v>0</v>
      </c>
      <c r="D13" s="76">
        <f>'1A-Bilant'!D47+'1A-Bilant'!D48</f>
        <v>0</v>
      </c>
      <c r="E13" s="484">
        <f>'1A-Bilant'!E47+'1A-Bilant'!E48</f>
        <v>0</v>
      </c>
      <c r="F13" s="484">
        <f>'1A-Bilant'!F47+'1A-Bilant'!F48</f>
        <v>0</v>
      </c>
      <c r="G13" s="484">
        <f>'1A-Bilant'!G47+'1A-Bilant'!G48</f>
        <v>0</v>
      </c>
      <c r="H13" s="484">
        <f>'1A-Bilant'!H47+'1A-Bilant'!H48</f>
        <v>0</v>
      </c>
      <c r="I13" s="484">
        <f>'1A-Bilant'!I47+'1A-Bilant'!I48</f>
        <v>0</v>
      </c>
      <c r="J13" s="484">
        <f>'1A-Bilant'!J47+'1A-Bilant'!J48</f>
        <v>0</v>
      </c>
      <c r="K13" s="484">
        <f>'1A-Bilant'!K47+'1A-Bilant'!K48</f>
        <v>0</v>
      </c>
      <c r="L13" s="484">
        <f>'1A-Bilant'!L47+'1A-Bilant'!L48</f>
        <v>0</v>
      </c>
      <c r="M13" s="484">
        <f>'1A-Bilant'!M47+'1A-Bilant'!M48</f>
        <v>0</v>
      </c>
      <c r="N13" s="484">
        <f>'1A-Bilant'!N47+'1A-Bilant'!N48</f>
        <v>0</v>
      </c>
      <c r="O13" s="78"/>
      <c r="P13" s="75" t="s">
        <v>174</v>
      </c>
      <c r="Q13" s="77" t="str">
        <f t="shared" si="0"/>
        <v/>
      </c>
      <c r="R13" s="77" t="str">
        <f t="shared" si="0"/>
        <v/>
      </c>
      <c r="S13" s="77" t="str">
        <f t="shared" si="0"/>
        <v/>
      </c>
      <c r="T13" s="453" t="str">
        <f t="shared" si="0"/>
        <v/>
      </c>
      <c r="U13" s="453" t="str">
        <f t="shared" si="0"/>
        <v/>
      </c>
      <c r="V13" s="453" t="str">
        <f t="shared" si="0"/>
        <v/>
      </c>
      <c r="W13" s="453" t="str">
        <f t="shared" si="0"/>
        <v/>
      </c>
      <c r="X13" s="453" t="str">
        <f t="shared" si="0"/>
        <v/>
      </c>
      <c r="Y13" s="453" t="str">
        <f t="shared" si="0"/>
        <v/>
      </c>
      <c r="Z13" s="453" t="str">
        <f t="shared" si="0"/>
        <v/>
      </c>
      <c r="AA13" s="453" t="str">
        <f t="shared" si="0"/>
        <v/>
      </c>
      <c r="AB13" s="453" t="str">
        <f t="shared" si="0"/>
        <v/>
      </c>
      <c r="AC13" s="453" t="str">
        <f t="shared" si="0"/>
        <v/>
      </c>
      <c r="AD13" s="78"/>
      <c r="AE13" s="75" t="s">
        <v>174</v>
      </c>
      <c r="AF13" s="77" t="str">
        <f t="shared" si="1"/>
        <v/>
      </c>
      <c r="AG13" s="77" t="str">
        <f t="shared" si="1"/>
        <v/>
      </c>
      <c r="AH13" s="77" t="str">
        <f t="shared" si="1"/>
        <v/>
      </c>
      <c r="AI13" s="453" t="str">
        <f t="shared" si="1"/>
        <v/>
      </c>
      <c r="AJ13" s="453" t="str">
        <f t="shared" si="1"/>
        <v/>
      </c>
      <c r="AK13" s="453" t="str">
        <f t="shared" si="1"/>
        <v/>
      </c>
      <c r="AL13" s="453" t="str">
        <f t="shared" si="1"/>
        <v/>
      </c>
      <c r="AM13" s="453" t="str">
        <f t="shared" si="1"/>
        <v/>
      </c>
      <c r="AN13" s="453" t="str">
        <f t="shared" si="1"/>
        <v/>
      </c>
      <c r="AO13" s="453" t="str">
        <f t="shared" si="1"/>
        <v/>
      </c>
      <c r="AP13" s="453" t="str">
        <f t="shared" si="1"/>
        <v/>
      </c>
      <c r="AQ13" s="453" t="str">
        <f t="shared" si="1"/>
        <v/>
      </c>
    </row>
    <row r="14" spans="1:43" s="79" customFormat="1" ht="15.5" x14ac:dyDescent="0.35">
      <c r="A14" s="93" t="s">
        <v>175</v>
      </c>
      <c r="B14" s="76">
        <f>'1A-Bilant'!B46+'1A-Bilant'!B49+'1A-Bilant'!B50+'1A-Bilant'!B51</f>
        <v>0</v>
      </c>
      <c r="C14" s="76">
        <f>'1A-Bilant'!C46+'1A-Bilant'!C49+'1A-Bilant'!C50+'1A-Bilant'!C51</f>
        <v>0</v>
      </c>
      <c r="D14" s="76">
        <f>'1A-Bilant'!D46+'1A-Bilant'!D49+'1A-Bilant'!D50+'1A-Bilant'!D51</f>
        <v>0</v>
      </c>
      <c r="E14" s="484">
        <f>'1A-Bilant'!E46+'1A-Bilant'!E49+'1A-Bilant'!E50+'1A-Bilant'!E51</f>
        <v>0</v>
      </c>
      <c r="F14" s="484">
        <f>'1A-Bilant'!F46+'1A-Bilant'!F49+'1A-Bilant'!F50+'1A-Bilant'!F51</f>
        <v>0</v>
      </c>
      <c r="G14" s="484">
        <f>'1A-Bilant'!G46+'1A-Bilant'!G49+'1A-Bilant'!G50+'1A-Bilant'!G51</f>
        <v>0</v>
      </c>
      <c r="H14" s="484">
        <f>'1A-Bilant'!H46+'1A-Bilant'!H49+'1A-Bilant'!H50+'1A-Bilant'!H51</f>
        <v>0</v>
      </c>
      <c r="I14" s="484">
        <f>'1A-Bilant'!I46+'1A-Bilant'!I49+'1A-Bilant'!I50+'1A-Bilant'!I51</f>
        <v>0</v>
      </c>
      <c r="J14" s="484">
        <f>'1A-Bilant'!J46+'1A-Bilant'!J49+'1A-Bilant'!J50+'1A-Bilant'!J51</f>
        <v>0</v>
      </c>
      <c r="K14" s="484">
        <f>'1A-Bilant'!K46+'1A-Bilant'!K49+'1A-Bilant'!K50+'1A-Bilant'!K51</f>
        <v>0</v>
      </c>
      <c r="L14" s="484">
        <f>'1A-Bilant'!L46+'1A-Bilant'!L49+'1A-Bilant'!L50+'1A-Bilant'!L51</f>
        <v>0</v>
      </c>
      <c r="M14" s="484">
        <f>'1A-Bilant'!M46+'1A-Bilant'!M49+'1A-Bilant'!M50+'1A-Bilant'!M51</f>
        <v>0</v>
      </c>
      <c r="N14" s="484">
        <f>'1A-Bilant'!N46+'1A-Bilant'!N49+'1A-Bilant'!N50+'1A-Bilant'!N51</f>
        <v>0</v>
      </c>
      <c r="O14" s="78"/>
      <c r="P14" s="75" t="s">
        <v>175</v>
      </c>
      <c r="Q14" s="77" t="str">
        <f t="shared" si="0"/>
        <v/>
      </c>
      <c r="R14" s="77" t="str">
        <f t="shared" si="0"/>
        <v/>
      </c>
      <c r="S14" s="77" t="str">
        <f t="shared" si="0"/>
        <v/>
      </c>
      <c r="T14" s="453" t="str">
        <f t="shared" si="0"/>
        <v/>
      </c>
      <c r="U14" s="453" t="str">
        <f t="shared" si="0"/>
        <v/>
      </c>
      <c r="V14" s="453" t="str">
        <f t="shared" si="0"/>
        <v/>
      </c>
      <c r="W14" s="453" t="str">
        <f t="shared" si="0"/>
        <v/>
      </c>
      <c r="X14" s="453" t="str">
        <f t="shared" si="0"/>
        <v/>
      </c>
      <c r="Y14" s="453" t="str">
        <f t="shared" si="0"/>
        <v/>
      </c>
      <c r="Z14" s="453" t="str">
        <f t="shared" si="0"/>
        <v/>
      </c>
      <c r="AA14" s="453" t="str">
        <f t="shared" si="0"/>
        <v/>
      </c>
      <c r="AB14" s="453" t="str">
        <f t="shared" si="0"/>
        <v/>
      </c>
      <c r="AC14" s="453" t="str">
        <f t="shared" si="0"/>
        <v/>
      </c>
      <c r="AD14" s="78"/>
      <c r="AE14" s="75" t="s">
        <v>175</v>
      </c>
      <c r="AF14" s="77" t="str">
        <f t="shared" si="1"/>
        <v/>
      </c>
      <c r="AG14" s="77" t="str">
        <f t="shared" si="1"/>
        <v/>
      </c>
      <c r="AH14" s="77" t="str">
        <f t="shared" si="1"/>
        <v/>
      </c>
      <c r="AI14" s="453" t="str">
        <f t="shared" si="1"/>
        <v/>
      </c>
      <c r="AJ14" s="453" t="str">
        <f t="shared" si="1"/>
        <v/>
      </c>
      <c r="AK14" s="453" t="str">
        <f t="shared" si="1"/>
        <v/>
      </c>
      <c r="AL14" s="453" t="str">
        <f t="shared" si="1"/>
        <v/>
      </c>
      <c r="AM14" s="453" t="str">
        <f t="shared" si="1"/>
        <v/>
      </c>
      <c r="AN14" s="453" t="str">
        <f t="shared" si="1"/>
        <v/>
      </c>
      <c r="AO14" s="453" t="str">
        <f t="shared" si="1"/>
        <v/>
      </c>
      <c r="AP14" s="453" t="str">
        <f t="shared" si="1"/>
        <v/>
      </c>
      <c r="AQ14" s="453" t="str">
        <f t="shared" si="1"/>
        <v/>
      </c>
    </row>
    <row r="15" spans="1:43" s="79" customFormat="1" ht="15.5" x14ac:dyDescent="0.35">
      <c r="A15" s="93" t="s">
        <v>176</v>
      </c>
      <c r="B15" s="76">
        <f>'1A-Bilant'!B66</f>
        <v>0</v>
      </c>
      <c r="C15" s="76">
        <f>'1A-Bilant'!C66</f>
        <v>0</v>
      </c>
      <c r="D15" s="76">
        <f>'1A-Bilant'!D66</f>
        <v>0</v>
      </c>
      <c r="E15" s="484">
        <f>'1A-Bilant'!E66</f>
        <v>0</v>
      </c>
      <c r="F15" s="484">
        <f>'1A-Bilant'!F66</f>
        <v>0</v>
      </c>
      <c r="G15" s="484">
        <f>'1A-Bilant'!G66</f>
        <v>0</v>
      </c>
      <c r="H15" s="484">
        <f>'1A-Bilant'!H66</f>
        <v>0</v>
      </c>
      <c r="I15" s="484">
        <f>'1A-Bilant'!I66</f>
        <v>0</v>
      </c>
      <c r="J15" s="484">
        <f>'1A-Bilant'!J66</f>
        <v>0</v>
      </c>
      <c r="K15" s="484">
        <f>'1A-Bilant'!K66</f>
        <v>0</v>
      </c>
      <c r="L15" s="484">
        <f>'1A-Bilant'!L66</f>
        <v>0</v>
      </c>
      <c r="M15" s="484">
        <f>'1A-Bilant'!M66</f>
        <v>0</v>
      </c>
      <c r="N15" s="484">
        <f>'1A-Bilant'!N66</f>
        <v>0</v>
      </c>
      <c r="O15" s="78"/>
      <c r="P15" s="75" t="s">
        <v>176</v>
      </c>
      <c r="Q15" s="77" t="str">
        <f t="shared" si="0"/>
        <v/>
      </c>
      <c r="R15" s="77" t="str">
        <f t="shared" si="0"/>
        <v/>
      </c>
      <c r="S15" s="77" t="str">
        <f t="shared" si="0"/>
        <v/>
      </c>
      <c r="T15" s="453" t="str">
        <f t="shared" si="0"/>
        <v/>
      </c>
      <c r="U15" s="453" t="str">
        <f t="shared" si="0"/>
        <v/>
      </c>
      <c r="V15" s="453" t="str">
        <f t="shared" si="0"/>
        <v/>
      </c>
      <c r="W15" s="453" t="str">
        <f t="shared" si="0"/>
        <v/>
      </c>
      <c r="X15" s="453" t="str">
        <f t="shared" si="0"/>
        <v/>
      </c>
      <c r="Y15" s="453" t="str">
        <f t="shared" si="0"/>
        <v/>
      </c>
      <c r="Z15" s="453" t="str">
        <f t="shared" si="0"/>
        <v/>
      </c>
      <c r="AA15" s="453" t="str">
        <f t="shared" si="0"/>
        <v/>
      </c>
      <c r="AB15" s="453" t="str">
        <f t="shared" si="0"/>
        <v/>
      </c>
      <c r="AC15" s="453" t="str">
        <f t="shared" si="0"/>
        <v/>
      </c>
      <c r="AD15" s="78"/>
      <c r="AE15" s="75" t="s">
        <v>176</v>
      </c>
      <c r="AF15" s="77" t="str">
        <f t="shared" si="1"/>
        <v/>
      </c>
      <c r="AG15" s="77" t="str">
        <f t="shared" si="1"/>
        <v/>
      </c>
      <c r="AH15" s="77" t="str">
        <f t="shared" si="1"/>
        <v/>
      </c>
      <c r="AI15" s="453" t="str">
        <f t="shared" si="1"/>
        <v/>
      </c>
      <c r="AJ15" s="453" t="str">
        <f t="shared" si="1"/>
        <v/>
      </c>
      <c r="AK15" s="453" t="str">
        <f t="shared" si="1"/>
        <v/>
      </c>
      <c r="AL15" s="453" t="str">
        <f t="shared" si="1"/>
        <v/>
      </c>
      <c r="AM15" s="453" t="str">
        <f t="shared" si="1"/>
        <v/>
      </c>
      <c r="AN15" s="453" t="str">
        <f t="shared" si="1"/>
        <v/>
      </c>
      <c r="AO15" s="453" t="str">
        <f t="shared" si="1"/>
        <v/>
      </c>
      <c r="AP15" s="453" t="str">
        <f t="shared" si="1"/>
        <v/>
      </c>
      <c r="AQ15" s="453" t="str">
        <f t="shared" si="1"/>
        <v/>
      </c>
    </row>
    <row r="16" spans="1:43" s="74" customFormat="1" ht="15" x14ac:dyDescent="0.35">
      <c r="A16" s="481" t="s">
        <v>177</v>
      </c>
      <c r="B16" s="71">
        <f>SUM(B17:B19)</f>
        <v>0</v>
      </c>
      <c r="C16" s="71">
        <f t="shared" ref="C16:N16" si="5">SUM(C17:C19)</f>
        <v>0</v>
      </c>
      <c r="D16" s="71">
        <f t="shared" si="5"/>
        <v>0</v>
      </c>
      <c r="E16" s="482">
        <f t="shared" si="5"/>
        <v>0</v>
      </c>
      <c r="F16" s="482">
        <f t="shared" si="5"/>
        <v>0</v>
      </c>
      <c r="G16" s="482">
        <f t="shared" si="5"/>
        <v>0</v>
      </c>
      <c r="H16" s="482">
        <f t="shared" si="5"/>
        <v>0</v>
      </c>
      <c r="I16" s="482">
        <f t="shared" si="5"/>
        <v>0</v>
      </c>
      <c r="J16" s="482">
        <f t="shared" si="5"/>
        <v>0</v>
      </c>
      <c r="K16" s="482">
        <f t="shared" si="5"/>
        <v>0</v>
      </c>
      <c r="L16" s="482">
        <f t="shared" si="5"/>
        <v>0</v>
      </c>
      <c r="M16" s="482">
        <f t="shared" si="5"/>
        <v>0</v>
      </c>
      <c r="N16" s="482">
        <f t="shared" si="5"/>
        <v>0</v>
      </c>
      <c r="O16" s="72"/>
      <c r="P16" s="70" t="s">
        <v>177</v>
      </c>
      <c r="Q16" s="73" t="str">
        <f t="shared" si="0"/>
        <v/>
      </c>
      <c r="R16" s="73" t="str">
        <f t="shared" si="0"/>
        <v/>
      </c>
      <c r="S16" s="73" t="str">
        <f t="shared" si="0"/>
        <v/>
      </c>
      <c r="T16" s="452" t="str">
        <f t="shared" si="0"/>
        <v/>
      </c>
      <c r="U16" s="452" t="str">
        <f t="shared" si="0"/>
        <v/>
      </c>
      <c r="V16" s="452" t="str">
        <f t="shared" si="0"/>
        <v/>
      </c>
      <c r="W16" s="452" t="str">
        <f t="shared" si="0"/>
        <v/>
      </c>
      <c r="X16" s="452" t="str">
        <f t="shared" si="0"/>
        <v/>
      </c>
      <c r="Y16" s="452" t="str">
        <f t="shared" si="0"/>
        <v/>
      </c>
      <c r="Z16" s="452" t="str">
        <f t="shared" si="0"/>
        <v/>
      </c>
      <c r="AA16" s="452" t="str">
        <f t="shared" si="0"/>
        <v/>
      </c>
      <c r="AB16" s="452" t="str">
        <f t="shared" si="0"/>
        <v/>
      </c>
      <c r="AC16" s="452" t="str">
        <f t="shared" si="0"/>
        <v/>
      </c>
      <c r="AD16" s="72"/>
      <c r="AE16" s="70" t="s">
        <v>177</v>
      </c>
      <c r="AF16" s="73" t="str">
        <f t="shared" si="1"/>
        <v/>
      </c>
      <c r="AG16" s="73" t="str">
        <f t="shared" si="1"/>
        <v/>
      </c>
      <c r="AH16" s="73" t="str">
        <f t="shared" si="1"/>
        <v/>
      </c>
      <c r="AI16" s="452" t="str">
        <f t="shared" si="1"/>
        <v/>
      </c>
      <c r="AJ16" s="452" t="str">
        <f t="shared" si="1"/>
        <v/>
      </c>
      <c r="AK16" s="452" t="str">
        <f t="shared" si="1"/>
        <v/>
      </c>
      <c r="AL16" s="452" t="str">
        <f t="shared" si="1"/>
        <v/>
      </c>
      <c r="AM16" s="452" t="str">
        <f t="shared" si="1"/>
        <v/>
      </c>
      <c r="AN16" s="452" t="str">
        <f t="shared" si="1"/>
        <v/>
      </c>
      <c r="AO16" s="452" t="str">
        <f t="shared" si="1"/>
        <v/>
      </c>
      <c r="AP16" s="452" t="str">
        <f t="shared" si="1"/>
        <v/>
      </c>
      <c r="AQ16" s="452" t="str">
        <f t="shared" si="1"/>
        <v/>
      </c>
    </row>
    <row r="17" spans="1:43" s="74" customFormat="1" ht="15" x14ac:dyDescent="0.35">
      <c r="A17" s="93" t="s">
        <v>178</v>
      </c>
      <c r="B17" s="76">
        <f>'1A-Bilant'!B56+'1A-Bilant'!B57</f>
        <v>0</v>
      </c>
      <c r="C17" s="76">
        <f>'1A-Bilant'!C56+'1A-Bilant'!C57</f>
        <v>0</v>
      </c>
      <c r="D17" s="76">
        <f>'1A-Bilant'!D56+'1A-Bilant'!D57</f>
        <v>0</v>
      </c>
      <c r="E17" s="484">
        <f>'1A-Bilant'!E56+'1A-Bilant'!E57</f>
        <v>0</v>
      </c>
      <c r="F17" s="484">
        <f>'1A-Bilant'!F56+'1A-Bilant'!F57</f>
        <v>0</v>
      </c>
      <c r="G17" s="484">
        <f>'1A-Bilant'!G56+'1A-Bilant'!G57</f>
        <v>0</v>
      </c>
      <c r="H17" s="484">
        <f>'1A-Bilant'!H56+'1A-Bilant'!H57</f>
        <v>0</v>
      </c>
      <c r="I17" s="484">
        <f>'1A-Bilant'!I56+'1A-Bilant'!I57</f>
        <v>0</v>
      </c>
      <c r="J17" s="484">
        <f>'1A-Bilant'!J56+'1A-Bilant'!J57</f>
        <v>0</v>
      </c>
      <c r="K17" s="484">
        <f>'1A-Bilant'!K56+'1A-Bilant'!K57</f>
        <v>0</v>
      </c>
      <c r="L17" s="484">
        <f>'1A-Bilant'!L56+'1A-Bilant'!L57</f>
        <v>0</v>
      </c>
      <c r="M17" s="484">
        <f>'1A-Bilant'!M56+'1A-Bilant'!M57</f>
        <v>0</v>
      </c>
      <c r="N17" s="484">
        <f>'1A-Bilant'!N56+'1A-Bilant'!N57</f>
        <v>0</v>
      </c>
      <c r="O17" s="72"/>
      <c r="P17" s="70" t="s">
        <v>178</v>
      </c>
      <c r="Q17" s="73" t="str">
        <f t="shared" si="0"/>
        <v/>
      </c>
      <c r="R17" s="73" t="str">
        <f t="shared" si="0"/>
        <v/>
      </c>
      <c r="S17" s="73" t="str">
        <f t="shared" si="0"/>
        <v/>
      </c>
      <c r="T17" s="452" t="str">
        <f t="shared" si="0"/>
        <v/>
      </c>
      <c r="U17" s="452" t="str">
        <f t="shared" si="0"/>
        <v/>
      </c>
      <c r="V17" s="452" t="str">
        <f t="shared" si="0"/>
        <v/>
      </c>
      <c r="W17" s="452" t="str">
        <f t="shared" si="0"/>
        <v/>
      </c>
      <c r="X17" s="452" t="str">
        <f t="shared" si="0"/>
        <v/>
      </c>
      <c r="Y17" s="452" t="str">
        <f t="shared" si="0"/>
        <v/>
      </c>
      <c r="Z17" s="452" t="str">
        <f t="shared" si="0"/>
        <v/>
      </c>
      <c r="AA17" s="452" t="str">
        <f t="shared" si="0"/>
        <v/>
      </c>
      <c r="AB17" s="452" t="str">
        <f t="shared" si="0"/>
        <v/>
      </c>
      <c r="AC17" s="452" t="str">
        <f t="shared" si="0"/>
        <v/>
      </c>
      <c r="AD17" s="72"/>
      <c r="AE17" s="70" t="s">
        <v>178</v>
      </c>
      <c r="AF17" s="73" t="str">
        <f t="shared" si="1"/>
        <v/>
      </c>
      <c r="AG17" s="73" t="str">
        <f t="shared" si="1"/>
        <v/>
      </c>
      <c r="AH17" s="73" t="str">
        <f t="shared" si="1"/>
        <v/>
      </c>
      <c r="AI17" s="452" t="str">
        <f t="shared" si="1"/>
        <v/>
      </c>
      <c r="AJ17" s="452" t="str">
        <f t="shared" si="1"/>
        <v/>
      </c>
      <c r="AK17" s="452" t="str">
        <f t="shared" si="1"/>
        <v/>
      </c>
      <c r="AL17" s="452" t="str">
        <f t="shared" si="1"/>
        <v/>
      </c>
      <c r="AM17" s="452" t="str">
        <f t="shared" si="1"/>
        <v/>
      </c>
      <c r="AN17" s="452" t="str">
        <f t="shared" si="1"/>
        <v/>
      </c>
      <c r="AO17" s="452" t="str">
        <f t="shared" si="1"/>
        <v/>
      </c>
      <c r="AP17" s="452" t="str">
        <f t="shared" si="1"/>
        <v/>
      </c>
      <c r="AQ17" s="452" t="str">
        <f t="shared" si="1"/>
        <v/>
      </c>
    </row>
    <row r="18" spans="1:43" s="79" customFormat="1" ht="15.5" x14ac:dyDescent="0.35">
      <c r="A18" s="93" t="s">
        <v>179</v>
      </c>
      <c r="B18" s="76">
        <f>SUM('1A-Bilant'!B58:B63)</f>
        <v>0</v>
      </c>
      <c r="C18" s="76">
        <f>SUM('1A-Bilant'!C58:C63)</f>
        <v>0</v>
      </c>
      <c r="D18" s="76">
        <f>SUM('1A-Bilant'!D58:D63)</f>
        <v>0</v>
      </c>
      <c r="E18" s="484">
        <f>SUM('1A-Bilant'!E58:E63)</f>
        <v>0</v>
      </c>
      <c r="F18" s="484">
        <f>SUM('1A-Bilant'!F58:F63)</f>
        <v>0</v>
      </c>
      <c r="G18" s="484">
        <f>SUM('1A-Bilant'!G58:G63)</f>
        <v>0</v>
      </c>
      <c r="H18" s="484">
        <f>SUM('1A-Bilant'!H58:H63)</f>
        <v>0</v>
      </c>
      <c r="I18" s="484">
        <f>SUM('1A-Bilant'!I58:I63)</f>
        <v>0</v>
      </c>
      <c r="J18" s="484">
        <f>SUM('1A-Bilant'!J58:J63)</f>
        <v>0</v>
      </c>
      <c r="K18" s="484">
        <f>SUM('1A-Bilant'!K58:K63)</f>
        <v>0</v>
      </c>
      <c r="L18" s="484">
        <f>SUM('1A-Bilant'!L58:L63)</f>
        <v>0</v>
      </c>
      <c r="M18" s="484">
        <f>SUM('1A-Bilant'!M58:M63)</f>
        <v>0</v>
      </c>
      <c r="N18" s="484">
        <f>SUM('1A-Bilant'!N58:N63)</f>
        <v>0</v>
      </c>
      <c r="O18" s="78"/>
      <c r="P18" s="75" t="s">
        <v>179</v>
      </c>
      <c r="Q18" s="77" t="str">
        <f t="shared" si="0"/>
        <v/>
      </c>
      <c r="R18" s="77" t="str">
        <f t="shared" si="0"/>
        <v/>
      </c>
      <c r="S18" s="77" t="str">
        <f t="shared" si="0"/>
        <v/>
      </c>
      <c r="T18" s="453" t="str">
        <f t="shared" si="0"/>
        <v/>
      </c>
      <c r="U18" s="453" t="str">
        <f t="shared" si="0"/>
        <v/>
      </c>
      <c r="V18" s="453" t="str">
        <f t="shared" si="0"/>
        <v/>
      </c>
      <c r="W18" s="453" t="str">
        <f t="shared" si="0"/>
        <v/>
      </c>
      <c r="X18" s="453" t="str">
        <f t="shared" si="0"/>
        <v/>
      </c>
      <c r="Y18" s="453" t="str">
        <f t="shared" si="0"/>
        <v/>
      </c>
      <c r="Z18" s="453" t="str">
        <f t="shared" si="0"/>
        <v/>
      </c>
      <c r="AA18" s="453" t="str">
        <f t="shared" si="0"/>
        <v/>
      </c>
      <c r="AB18" s="453" t="str">
        <f t="shared" si="0"/>
        <v/>
      </c>
      <c r="AC18" s="453" t="str">
        <f t="shared" si="0"/>
        <v/>
      </c>
      <c r="AD18" s="78"/>
      <c r="AE18" s="75" t="s">
        <v>179</v>
      </c>
      <c r="AF18" s="77" t="str">
        <f t="shared" si="1"/>
        <v/>
      </c>
      <c r="AG18" s="77" t="str">
        <f t="shared" si="1"/>
        <v/>
      </c>
      <c r="AH18" s="77" t="str">
        <f t="shared" si="1"/>
        <v/>
      </c>
      <c r="AI18" s="453" t="str">
        <f t="shared" si="1"/>
        <v/>
      </c>
      <c r="AJ18" s="453" t="str">
        <f t="shared" si="1"/>
        <v/>
      </c>
      <c r="AK18" s="453" t="str">
        <f t="shared" si="1"/>
        <v/>
      </c>
      <c r="AL18" s="453" t="str">
        <f t="shared" si="1"/>
        <v/>
      </c>
      <c r="AM18" s="453" t="str">
        <f t="shared" si="1"/>
        <v/>
      </c>
      <c r="AN18" s="453" t="str">
        <f t="shared" si="1"/>
        <v/>
      </c>
      <c r="AO18" s="453" t="str">
        <f t="shared" si="1"/>
        <v/>
      </c>
      <c r="AP18" s="453" t="str">
        <f t="shared" si="1"/>
        <v/>
      </c>
      <c r="AQ18" s="453" t="str">
        <f t="shared" si="1"/>
        <v/>
      </c>
    </row>
    <row r="19" spans="1:43" s="79" customFormat="1" ht="15.5" x14ac:dyDescent="0.35">
      <c r="A19" s="93" t="s">
        <v>180</v>
      </c>
      <c r="B19" s="76">
        <f>'1A-Bilant'!B65</f>
        <v>0</v>
      </c>
      <c r="C19" s="76">
        <f>'1A-Bilant'!C65</f>
        <v>0</v>
      </c>
      <c r="D19" s="76">
        <f>'1A-Bilant'!D65</f>
        <v>0</v>
      </c>
      <c r="E19" s="484">
        <f>'1A-Bilant'!E65</f>
        <v>0</v>
      </c>
      <c r="F19" s="484">
        <f>'1A-Bilant'!F65</f>
        <v>0</v>
      </c>
      <c r="G19" s="484">
        <f>'1A-Bilant'!G65</f>
        <v>0</v>
      </c>
      <c r="H19" s="484">
        <f>'1A-Bilant'!H65</f>
        <v>0</v>
      </c>
      <c r="I19" s="484">
        <f>'1A-Bilant'!I65</f>
        <v>0</v>
      </c>
      <c r="J19" s="484">
        <f>'1A-Bilant'!J65</f>
        <v>0</v>
      </c>
      <c r="K19" s="484">
        <f>'1A-Bilant'!K65</f>
        <v>0</v>
      </c>
      <c r="L19" s="484">
        <f>'1A-Bilant'!L65</f>
        <v>0</v>
      </c>
      <c r="M19" s="484">
        <f>'1A-Bilant'!M65</f>
        <v>0</v>
      </c>
      <c r="N19" s="484">
        <f>'1A-Bilant'!N65</f>
        <v>0</v>
      </c>
      <c r="O19" s="78"/>
      <c r="P19" s="75" t="s">
        <v>180</v>
      </c>
      <c r="Q19" s="77" t="str">
        <f t="shared" si="0"/>
        <v/>
      </c>
      <c r="R19" s="77" t="str">
        <f t="shared" si="0"/>
        <v/>
      </c>
      <c r="S19" s="77" t="str">
        <f t="shared" si="0"/>
        <v/>
      </c>
      <c r="T19" s="453" t="str">
        <f t="shared" si="0"/>
        <v/>
      </c>
      <c r="U19" s="453" t="str">
        <f t="shared" si="0"/>
        <v/>
      </c>
      <c r="V19" s="453" t="str">
        <f t="shared" si="0"/>
        <v/>
      </c>
      <c r="W19" s="453" t="str">
        <f t="shared" si="0"/>
        <v/>
      </c>
      <c r="X19" s="453" t="str">
        <f t="shared" si="0"/>
        <v/>
      </c>
      <c r="Y19" s="453" t="str">
        <f t="shared" si="0"/>
        <v/>
      </c>
      <c r="Z19" s="453" t="str">
        <f t="shared" si="0"/>
        <v/>
      </c>
      <c r="AA19" s="453" t="str">
        <f t="shared" si="0"/>
        <v/>
      </c>
      <c r="AB19" s="453" t="str">
        <f t="shared" si="0"/>
        <v/>
      </c>
      <c r="AC19" s="453" t="str">
        <f t="shared" si="0"/>
        <v/>
      </c>
      <c r="AD19" s="78"/>
      <c r="AE19" s="75" t="s">
        <v>180</v>
      </c>
      <c r="AF19" s="77" t="str">
        <f t="shared" si="1"/>
        <v/>
      </c>
      <c r="AG19" s="77" t="str">
        <f t="shared" si="1"/>
        <v/>
      </c>
      <c r="AH19" s="77" t="str">
        <f t="shared" si="1"/>
        <v/>
      </c>
      <c r="AI19" s="453" t="str">
        <f t="shared" si="1"/>
        <v/>
      </c>
      <c r="AJ19" s="453" t="str">
        <f t="shared" si="1"/>
        <v/>
      </c>
      <c r="AK19" s="453" t="str">
        <f t="shared" si="1"/>
        <v/>
      </c>
      <c r="AL19" s="453" t="str">
        <f t="shared" si="1"/>
        <v/>
      </c>
      <c r="AM19" s="453" t="str">
        <f t="shared" si="1"/>
        <v/>
      </c>
      <c r="AN19" s="453" t="str">
        <f t="shared" si="1"/>
        <v/>
      </c>
      <c r="AO19" s="453" t="str">
        <f t="shared" si="1"/>
        <v/>
      </c>
      <c r="AP19" s="453" t="str">
        <f t="shared" si="1"/>
        <v/>
      </c>
      <c r="AQ19" s="453" t="str">
        <f t="shared" si="1"/>
        <v/>
      </c>
    </row>
    <row r="20" spans="1:43" s="74" customFormat="1" ht="15" x14ac:dyDescent="0.35">
      <c r="A20" s="481" t="s">
        <v>181</v>
      </c>
      <c r="B20" s="71">
        <f>'1A-Bilant'!B99</f>
        <v>0</v>
      </c>
      <c r="C20" s="71">
        <f>'1A-Bilant'!C99</f>
        <v>0</v>
      </c>
      <c r="D20" s="71">
        <f>'1A-Bilant'!D99</f>
        <v>0</v>
      </c>
      <c r="E20" s="482">
        <f>'1A-Bilant'!E99</f>
        <v>0</v>
      </c>
      <c r="F20" s="482">
        <f>'1A-Bilant'!F99</f>
        <v>0</v>
      </c>
      <c r="G20" s="482">
        <f>'1A-Bilant'!G99</f>
        <v>0</v>
      </c>
      <c r="H20" s="482">
        <f>'1A-Bilant'!H99</f>
        <v>0</v>
      </c>
      <c r="I20" s="482">
        <f>'1A-Bilant'!I99</f>
        <v>0</v>
      </c>
      <c r="J20" s="482">
        <f>'1A-Bilant'!J99</f>
        <v>0</v>
      </c>
      <c r="K20" s="482">
        <f>'1A-Bilant'!K99</f>
        <v>0</v>
      </c>
      <c r="L20" s="482">
        <f>'1A-Bilant'!L99</f>
        <v>0</v>
      </c>
      <c r="M20" s="482">
        <f>'1A-Bilant'!M99</f>
        <v>0</v>
      </c>
      <c r="N20" s="482">
        <f>'1A-Bilant'!N99</f>
        <v>0</v>
      </c>
      <c r="O20" s="72"/>
      <c r="P20" s="70" t="s">
        <v>181</v>
      </c>
      <c r="Q20" s="77" t="str">
        <f t="shared" si="0"/>
        <v/>
      </c>
      <c r="R20" s="77" t="str">
        <f t="shared" si="0"/>
        <v/>
      </c>
      <c r="S20" s="77" t="str">
        <f t="shared" si="0"/>
        <v/>
      </c>
      <c r="T20" s="453" t="str">
        <f t="shared" si="0"/>
        <v/>
      </c>
      <c r="U20" s="453" t="str">
        <f t="shared" si="0"/>
        <v/>
      </c>
      <c r="V20" s="453" t="str">
        <f t="shared" si="0"/>
        <v/>
      </c>
      <c r="W20" s="453" t="str">
        <f t="shared" si="0"/>
        <v/>
      </c>
      <c r="X20" s="453" t="str">
        <f t="shared" si="0"/>
        <v/>
      </c>
      <c r="Y20" s="453" t="str">
        <f t="shared" si="0"/>
        <v/>
      </c>
      <c r="Z20" s="453" t="str">
        <f t="shared" si="0"/>
        <v/>
      </c>
      <c r="AA20" s="453" t="str">
        <f t="shared" si="0"/>
        <v/>
      </c>
      <c r="AB20" s="453" t="str">
        <f t="shared" si="0"/>
        <v/>
      </c>
      <c r="AC20" s="453" t="str">
        <f t="shared" si="0"/>
        <v/>
      </c>
      <c r="AD20" s="72"/>
      <c r="AE20" s="70" t="s">
        <v>181</v>
      </c>
      <c r="AF20" s="73" t="str">
        <f t="shared" si="1"/>
        <v/>
      </c>
      <c r="AG20" s="73" t="str">
        <f t="shared" si="1"/>
        <v/>
      </c>
      <c r="AH20" s="73" t="str">
        <f t="shared" si="1"/>
        <v/>
      </c>
      <c r="AI20" s="452" t="str">
        <f t="shared" si="1"/>
        <v/>
      </c>
      <c r="AJ20" s="452" t="str">
        <f t="shared" si="1"/>
        <v/>
      </c>
      <c r="AK20" s="452" t="str">
        <f t="shared" si="1"/>
        <v/>
      </c>
      <c r="AL20" s="452" t="str">
        <f t="shared" si="1"/>
        <v/>
      </c>
      <c r="AM20" s="452" t="str">
        <f t="shared" si="1"/>
        <v/>
      </c>
      <c r="AN20" s="452" t="str">
        <f t="shared" si="1"/>
        <v/>
      </c>
      <c r="AO20" s="452" t="str">
        <f t="shared" si="1"/>
        <v/>
      </c>
      <c r="AP20" s="452" t="str">
        <f t="shared" si="1"/>
        <v/>
      </c>
      <c r="AQ20" s="452" t="str">
        <f t="shared" si="1"/>
        <v/>
      </c>
    </row>
    <row r="21" spans="1:43" s="74" customFormat="1" ht="15" x14ac:dyDescent="0.35">
      <c r="A21" s="482" t="str">
        <f>'1A-Bilant'!A103</f>
        <v>TOTAL ACTIV</v>
      </c>
      <c r="B21" s="71">
        <f>B4+B5</f>
        <v>0</v>
      </c>
      <c r="C21" s="71">
        <f t="shared" ref="C21:N21" si="6">C4+C5</f>
        <v>0</v>
      </c>
      <c r="D21" s="71">
        <f t="shared" si="6"/>
        <v>0</v>
      </c>
      <c r="E21" s="482">
        <f t="shared" si="6"/>
        <v>0</v>
      </c>
      <c r="F21" s="482">
        <f t="shared" si="6"/>
        <v>0</v>
      </c>
      <c r="G21" s="482">
        <f t="shared" si="6"/>
        <v>0</v>
      </c>
      <c r="H21" s="482">
        <f t="shared" si="6"/>
        <v>0</v>
      </c>
      <c r="I21" s="482">
        <f t="shared" si="6"/>
        <v>0</v>
      </c>
      <c r="J21" s="482">
        <f t="shared" si="6"/>
        <v>0</v>
      </c>
      <c r="K21" s="482">
        <f t="shared" si="6"/>
        <v>0</v>
      </c>
      <c r="L21" s="482">
        <f t="shared" si="6"/>
        <v>0</v>
      </c>
      <c r="M21" s="482">
        <f t="shared" si="6"/>
        <v>0</v>
      </c>
      <c r="N21" s="482">
        <f t="shared" si="6"/>
        <v>0</v>
      </c>
      <c r="O21" s="72"/>
      <c r="P21" s="70" t="s">
        <v>95</v>
      </c>
      <c r="Q21" s="77" t="str">
        <f t="shared" si="0"/>
        <v/>
      </c>
      <c r="R21" s="77" t="str">
        <f t="shared" si="0"/>
        <v/>
      </c>
      <c r="S21" s="77" t="str">
        <f t="shared" si="0"/>
        <v/>
      </c>
      <c r="T21" s="453" t="str">
        <f t="shared" si="0"/>
        <v/>
      </c>
      <c r="U21" s="453" t="str">
        <f t="shared" si="0"/>
        <v/>
      </c>
      <c r="V21" s="453" t="str">
        <f t="shared" si="0"/>
        <v/>
      </c>
      <c r="W21" s="453" t="str">
        <f t="shared" si="0"/>
        <v/>
      </c>
      <c r="X21" s="453" t="str">
        <f t="shared" si="0"/>
        <v/>
      </c>
      <c r="Y21" s="453" t="str">
        <f t="shared" si="0"/>
        <v/>
      </c>
      <c r="Z21" s="453" t="str">
        <f t="shared" si="0"/>
        <v/>
      </c>
      <c r="AA21" s="453" t="str">
        <f t="shared" si="0"/>
        <v/>
      </c>
      <c r="AB21" s="453" t="str">
        <f t="shared" si="0"/>
        <v/>
      </c>
      <c r="AC21" s="453" t="str">
        <f t="shared" si="0"/>
        <v/>
      </c>
      <c r="AD21" s="72"/>
      <c r="AE21" s="70" t="s">
        <v>95</v>
      </c>
      <c r="AF21" s="73" t="str">
        <f t="shared" si="1"/>
        <v/>
      </c>
      <c r="AG21" s="73" t="str">
        <f t="shared" si="1"/>
        <v/>
      </c>
      <c r="AH21" s="73" t="str">
        <f t="shared" si="1"/>
        <v/>
      </c>
      <c r="AI21" s="452" t="str">
        <f t="shared" si="1"/>
        <v/>
      </c>
      <c r="AJ21" s="452" t="str">
        <f t="shared" si="1"/>
        <v/>
      </c>
      <c r="AK21" s="452" t="str">
        <f t="shared" si="1"/>
        <v/>
      </c>
      <c r="AL21" s="452" t="str">
        <f t="shared" si="1"/>
        <v/>
      </c>
      <c r="AM21" s="452" t="str">
        <f t="shared" si="1"/>
        <v/>
      </c>
      <c r="AN21" s="452" t="str">
        <f t="shared" si="1"/>
        <v/>
      </c>
      <c r="AO21" s="452" t="str">
        <f t="shared" si="1"/>
        <v/>
      </c>
      <c r="AP21" s="452" t="str">
        <f t="shared" si="1"/>
        <v/>
      </c>
      <c r="AQ21" s="452" t="str">
        <f t="shared" si="1"/>
        <v/>
      </c>
    </row>
    <row r="22" spans="1:43" s="74" customFormat="1" ht="15" x14ac:dyDescent="0.35">
      <c r="A22" s="482" t="str">
        <f>'1A-Bilant'!A104</f>
        <v>TOTAL CAPITALURI SI DATORII</v>
      </c>
      <c r="B22" s="71">
        <f>B11+B16+B20</f>
        <v>0</v>
      </c>
      <c r="C22" s="71">
        <f t="shared" ref="C22:N22" si="7">C11+C16+C20</f>
        <v>0</v>
      </c>
      <c r="D22" s="71">
        <f t="shared" si="7"/>
        <v>0</v>
      </c>
      <c r="E22" s="482">
        <f t="shared" si="7"/>
        <v>0</v>
      </c>
      <c r="F22" s="482">
        <f t="shared" si="7"/>
        <v>0</v>
      </c>
      <c r="G22" s="482">
        <f t="shared" si="7"/>
        <v>0</v>
      </c>
      <c r="H22" s="482">
        <f t="shared" si="7"/>
        <v>0</v>
      </c>
      <c r="I22" s="482">
        <f t="shared" si="7"/>
        <v>0</v>
      </c>
      <c r="J22" s="482">
        <f t="shared" si="7"/>
        <v>0</v>
      </c>
      <c r="K22" s="482">
        <f t="shared" si="7"/>
        <v>0</v>
      </c>
      <c r="L22" s="482">
        <f t="shared" si="7"/>
        <v>0</v>
      </c>
      <c r="M22" s="482">
        <f t="shared" si="7"/>
        <v>0</v>
      </c>
      <c r="N22" s="482">
        <f t="shared" si="7"/>
        <v>0</v>
      </c>
      <c r="O22" s="72"/>
      <c r="P22" s="70" t="s">
        <v>96</v>
      </c>
      <c r="Q22" s="77" t="str">
        <f t="shared" si="0"/>
        <v/>
      </c>
      <c r="R22" s="77" t="str">
        <f t="shared" si="0"/>
        <v/>
      </c>
      <c r="S22" s="77" t="str">
        <f t="shared" si="0"/>
        <v/>
      </c>
      <c r="T22" s="453" t="str">
        <f t="shared" si="0"/>
        <v/>
      </c>
      <c r="U22" s="453" t="str">
        <f t="shared" si="0"/>
        <v/>
      </c>
      <c r="V22" s="453" t="str">
        <f t="shared" si="0"/>
        <v/>
      </c>
      <c r="W22" s="453" t="str">
        <f t="shared" si="0"/>
        <v/>
      </c>
      <c r="X22" s="453" t="str">
        <f t="shared" si="0"/>
        <v/>
      </c>
      <c r="Y22" s="453" t="str">
        <f t="shared" si="0"/>
        <v/>
      </c>
      <c r="Z22" s="453" t="str">
        <f t="shared" si="0"/>
        <v/>
      </c>
      <c r="AA22" s="453" t="str">
        <f t="shared" si="0"/>
        <v/>
      </c>
      <c r="AB22" s="453" t="str">
        <f t="shared" si="0"/>
        <v/>
      </c>
      <c r="AC22" s="453" t="str">
        <f t="shared" si="0"/>
        <v/>
      </c>
      <c r="AD22" s="72"/>
      <c r="AE22" s="70" t="s">
        <v>96</v>
      </c>
      <c r="AF22" s="73" t="str">
        <f t="shared" si="1"/>
        <v/>
      </c>
      <c r="AG22" s="73" t="str">
        <f t="shared" si="1"/>
        <v/>
      </c>
      <c r="AH22" s="73" t="str">
        <f t="shared" si="1"/>
        <v/>
      </c>
      <c r="AI22" s="452" t="str">
        <f t="shared" si="1"/>
        <v/>
      </c>
      <c r="AJ22" s="452" t="str">
        <f t="shared" si="1"/>
        <v/>
      </c>
      <c r="AK22" s="452" t="str">
        <f t="shared" si="1"/>
        <v/>
      </c>
      <c r="AL22" s="452" t="str">
        <f t="shared" si="1"/>
        <v/>
      </c>
      <c r="AM22" s="452" t="str">
        <f t="shared" si="1"/>
        <v/>
      </c>
      <c r="AN22" s="452" t="str">
        <f t="shared" si="1"/>
        <v/>
      </c>
      <c r="AO22" s="452" t="str">
        <f t="shared" si="1"/>
        <v/>
      </c>
      <c r="AP22" s="452" t="str">
        <f t="shared" si="1"/>
        <v/>
      </c>
      <c r="AQ22" s="452" t="str">
        <f t="shared" si="1"/>
        <v/>
      </c>
    </row>
    <row r="23" spans="1:43" s="74" customFormat="1" ht="15" x14ac:dyDescent="0.35">
      <c r="A23" s="65"/>
      <c r="B23" s="80"/>
      <c r="C23" s="80"/>
      <c r="D23" s="80"/>
      <c r="E23" s="485"/>
      <c r="F23" s="485"/>
      <c r="G23" s="485"/>
      <c r="H23" s="485"/>
      <c r="I23" s="485"/>
      <c r="J23" s="485"/>
      <c r="K23" s="485"/>
      <c r="L23" s="485"/>
      <c r="M23" s="485"/>
      <c r="N23" s="485"/>
      <c r="O23" s="72"/>
      <c r="P23" s="72"/>
      <c r="Q23" s="81"/>
      <c r="R23" s="81"/>
      <c r="S23" s="81"/>
      <c r="T23" s="454"/>
      <c r="U23" s="454"/>
      <c r="V23" s="454"/>
      <c r="W23" s="454"/>
      <c r="X23" s="454"/>
      <c r="Y23" s="454"/>
      <c r="Z23" s="454"/>
      <c r="AA23" s="454"/>
      <c r="AB23" s="454"/>
      <c r="AC23" s="454"/>
      <c r="AD23" s="72"/>
      <c r="AE23" s="72"/>
      <c r="AF23" s="81"/>
      <c r="AG23" s="81"/>
      <c r="AH23" s="82"/>
      <c r="AI23" s="458"/>
      <c r="AJ23" s="459"/>
      <c r="AK23" s="459"/>
      <c r="AL23" s="460"/>
      <c r="AM23" s="460"/>
      <c r="AN23" s="460"/>
      <c r="AO23" s="460"/>
      <c r="AP23" s="460"/>
      <c r="AQ23" s="460"/>
    </row>
    <row r="24" spans="1:43" s="84" customFormat="1" ht="24" x14ac:dyDescent="0.35">
      <c r="A24" s="480" t="s">
        <v>182</v>
      </c>
      <c r="B24" s="67" t="str">
        <f>'1A-Bilant'!B5</f>
        <v>N-2</v>
      </c>
      <c r="C24" s="67" t="str">
        <f>'1A-Bilant'!C5</f>
        <v>N-1</v>
      </c>
      <c r="D24" s="67" t="str">
        <f>'1A-Bilant'!D5</f>
        <v>N</v>
      </c>
      <c r="E24" s="67">
        <f>'1A-Bilant'!E5</f>
        <v>1</v>
      </c>
      <c r="F24" s="67">
        <f>'1A-Bilant'!F5</f>
        <v>2</v>
      </c>
      <c r="G24" s="67">
        <f>'1A-Bilant'!G5</f>
        <v>3</v>
      </c>
      <c r="H24" s="67">
        <f>'1A-Bilant'!H5</f>
        <v>4</v>
      </c>
      <c r="I24" s="67">
        <f>'1A-Bilant'!I5</f>
        <v>5</v>
      </c>
      <c r="J24" s="67">
        <f>'1A-Bilant'!J5</f>
        <v>6</v>
      </c>
      <c r="K24" s="67">
        <f>'1A-Bilant'!K5</f>
        <v>7</v>
      </c>
      <c r="L24" s="67">
        <f>'1A-Bilant'!L5</f>
        <v>8</v>
      </c>
      <c r="M24" s="67">
        <f>'1A-Bilant'!M5</f>
        <v>9</v>
      </c>
      <c r="N24" s="67">
        <f>'1A-Bilant'!N5</f>
        <v>10</v>
      </c>
      <c r="O24" s="68"/>
      <c r="P24" s="66" t="s">
        <v>183</v>
      </c>
      <c r="Q24" s="67" t="str">
        <f>'1A-Bilant'!B5</f>
        <v>N-2</v>
      </c>
      <c r="R24" s="67" t="str">
        <f>'1A-Bilant'!C5</f>
        <v>N-1</v>
      </c>
      <c r="S24" s="67" t="str">
        <f>'1A-Bilant'!D5</f>
        <v>N</v>
      </c>
      <c r="T24" s="450">
        <f>'1A-Bilant'!E5</f>
        <v>1</v>
      </c>
      <c r="U24" s="450">
        <f>'1A-Bilant'!F5</f>
        <v>2</v>
      </c>
      <c r="V24" s="450">
        <f>'1A-Bilant'!G5</f>
        <v>3</v>
      </c>
      <c r="W24" s="450">
        <f>'1A-Bilant'!H5</f>
        <v>4</v>
      </c>
      <c r="X24" s="450">
        <f>'1A-Bilant'!I5</f>
        <v>5</v>
      </c>
      <c r="Y24" s="450">
        <f>'1A-Bilant'!J5</f>
        <v>6</v>
      </c>
      <c r="Z24" s="450">
        <f>'1A-Bilant'!K5</f>
        <v>7</v>
      </c>
      <c r="AA24" s="450">
        <f>'1A-Bilant'!L5</f>
        <v>8</v>
      </c>
      <c r="AB24" s="450">
        <f>'1A-Bilant'!M5</f>
        <v>9</v>
      </c>
      <c r="AC24" s="450">
        <f>'1A-Bilant'!N5</f>
        <v>10</v>
      </c>
      <c r="AD24" s="68"/>
      <c r="AE24" s="66" t="s">
        <v>164</v>
      </c>
      <c r="AF24" s="67" t="str">
        <f>'1A-Bilant'!C5</f>
        <v>N-1</v>
      </c>
      <c r="AG24" s="67" t="str">
        <f>'1A-Bilant'!D5</f>
        <v>N</v>
      </c>
      <c r="AH24" s="67">
        <f>'1A-Bilant'!E5</f>
        <v>1</v>
      </c>
      <c r="AI24" s="450">
        <f>'1A-Bilant'!F5</f>
        <v>2</v>
      </c>
      <c r="AJ24" s="450">
        <f>'1A-Bilant'!G5</f>
        <v>3</v>
      </c>
      <c r="AK24" s="450">
        <f>'1A-Bilant'!H5</f>
        <v>4</v>
      </c>
      <c r="AL24" s="450">
        <f>'1A-Bilant'!I5</f>
        <v>5</v>
      </c>
      <c r="AM24" s="450">
        <f>'1A-Bilant'!J5</f>
        <v>6</v>
      </c>
      <c r="AN24" s="450">
        <f>'1A-Bilant'!K5</f>
        <v>7</v>
      </c>
      <c r="AO24" s="450">
        <f>'1A-Bilant'!L5</f>
        <v>8</v>
      </c>
      <c r="AP24" s="450">
        <f>'1A-Bilant'!M5</f>
        <v>9</v>
      </c>
      <c r="AQ24" s="450">
        <f>'1A-Bilant'!N5</f>
        <v>10</v>
      </c>
    </row>
    <row r="25" spans="1:43" s="74" customFormat="1" ht="15" x14ac:dyDescent="0.35">
      <c r="A25" s="481" t="str">
        <f>'1B-ContPP'!A6</f>
        <v>1. Cifra de afaceri neta</v>
      </c>
      <c r="B25" s="71">
        <f>'1B-ContPP'!C6</f>
        <v>0</v>
      </c>
      <c r="C25" s="71">
        <f>'1B-ContPP'!D6</f>
        <v>0</v>
      </c>
      <c r="D25" s="71">
        <f>'1B-ContPP'!E6</f>
        <v>0</v>
      </c>
      <c r="E25" s="482">
        <f>'1B-ContPP'!F6</f>
        <v>0</v>
      </c>
      <c r="F25" s="482">
        <f>'1B-ContPP'!G6</f>
        <v>0</v>
      </c>
      <c r="G25" s="482">
        <f>'1B-ContPP'!H6</f>
        <v>0</v>
      </c>
      <c r="H25" s="482">
        <f>'1B-ContPP'!I6</f>
        <v>0</v>
      </c>
      <c r="I25" s="482">
        <f>'1B-ContPP'!J6</f>
        <v>0</v>
      </c>
      <c r="J25" s="482">
        <f>'1B-ContPP'!K6</f>
        <v>0</v>
      </c>
      <c r="K25" s="482">
        <f>'1B-ContPP'!L6</f>
        <v>0</v>
      </c>
      <c r="L25" s="482">
        <f>'1B-ContPP'!M6</f>
        <v>0</v>
      </c>
      <c r="M25" s="482">
        <f>'1B-ContPP'!N6</f>
        <v>0</v>
      </c>
      <c r="N25" s="482">
        <f>'1B-ContPP'!O6</f>
        <v>0</v>
      </c>
      <c r="O25" s="72"/>
      <c r="P25" s="70" t="s">
        <v>184</v>
      </c>
      <c r="Q25" s="73" t="str">
        <f t="shared" ref="Q25:AC44" si="8">IF(ISERROR(B25/B$25),"",B25/B$25)</f>
        <v/>
      </c>
      <c r="R25" s="73" t="str">
        <f t="shared" si="8"/>
        <v/>
      </c>
      <c r="S25" s="73" t="str">
        <f t="shared" si="8"/>
        <v/>
      </c>
      <c r="T25" s="452" t="str">
        <f t="shared" si="8"/>
        <v/>
      </c>
      <c r="U25" s="452" t="str">
        <f t="shared" si="8"/>
        <v/>
      </c>
      <c r="V25" s="452" t="str">
        <f t="shared" si="8"/>
        <v/>
      </c>
      <c r="W25" s="452" t="str">
        <f t="shared" si="8"/>
        <v/>
      </c>
      <c r="X25" s="452" t="str">
        <f t="shared" si="8"/>
        <v/>
      </c>
      <c r="Y25" s="452" t="str">
        <f t="shared" si="8"/>
        <v/>
      </c>
      <c r="Z25" s="452" t="str">
        <f t="shared" si="8"/>
        <v/>
      </c>
      <c r="AA25" s="452" t="str">
        <f t="shared" si="8"/>
        <v/>
      </c>
      <c r="AB25" s="452" t="str">
        <f t="shared" si="8"/>
        <v/>
      </c>
      <c r="AC25" s="452" t="str">
        <f t="shared" si="8"/>
        <v/>
      </c>
      <c r="AD25" s="72"/>
      <c r="AE25" s="70" t="s">
        <v>184</v>
      </c>
      <c r="AF25" s="73" t="str">
        <f t="shared" ref="AF25:AQ44" si="9">IF(ISERROR((C25-B25)/B25),"",(C25-B25)/B25)</f>
        <v/>
      </c>
      <c r="AG25" s="73" t="str">
        <f t="shared" si="9"/>
        <v/>
      </c>
      <c r="AH25" s="73" t="str">
        <f t="shared" si="9"/>
        <v/>
      </c>
      <c r="AI25" s="452" t="str">
        <f t="shared" si="9"/>
        <v/>
      </c>
      <c r="AJ25" s="452" t="str">
        <f t="shared" si="9"/>
        <v/>
      </c>
      <c r="AK25" s="452" t="str">
        <f t="shared" si="9"/>
        <v/>
      </c>
      <c r="AL25" s="452" t="str">
        <f t="shared" si="9"/>
        <v/>
      </c>
      <c r="AM25" s="452" t="str">
        <f t="shared" si="9"/>
        <v/>
      </c>
      <c r="AN25" s="452" t="str">
        <f t="shared" si="9"/>
        <v/>
      </c>
      <c r="AO25" s="452" t="str">
        <f t="shared" si="9"/>
        <v/>
      </c>
      <c r="AP25" s="452" t="str">
        <f t="shared" si="9"/>
        <v/>
      </c>
      <c r="AQ25" s="452" t="str">
        <f t="shared" si="9"/>
        <v/>
      </c>
    </row>
    <row r="26" spans="1:43" s="79" customFormat="1" ht="15.5" x14ac:dyDescent="0.35">
      <c r="A26" s="93" t="str">
        <f>'1B-ContPP'!A17</f>
        <v>7. Alte venituri din exploatare</v>
      </c>
      <c r="B26" s="76">
        <f>'1B-ContPP'!C17</f>
        <v>0</v>
      </c>
      <c r="C26" s="76">
        <f>'1B-ContPP'!D17</f>
        <v>0</v>
      </c>
      <c r="D26" s="76">
        <f>'1B-ContPP'!E17</f>
        <v>0</v>
      </c>
      <c r="E26" s="484">
        <f>'1B-ContPP'!F17</f>
        <v>0</v>
      </c>
      <c r="F26" s="484">
        <f>'1B-ContPP'!G17</f>
        <v>0</v>
      </c>
      <c r="G26" s="484">
        <f>'1B-ContPP'!H17</f>
        <v>0</v>
      </c>
      <c r="H26" s="484">
        <f>'1B-ContPP'!I17</f>
        <v>0</v>
      </c>
      <c r="I26" s="484">
        <f>'1B-ContPP'!J17</f>
        <v>0</v>
      </c>
      <c r="J26" s="484">
        <f>'1B-ContPP'!K17</f>
        <v>0</v>
      </c>
      <c r="K26" s="484">
        <f>'1B-ContPP'!L17</f>
        <v>0</v>
      </c>
      <c r="L26" s="484">
        <f>'1B-ContPP'!M17</f>
        <v>0</v>
      </c>
      <c r="M26" s="484">
        <f>'1B-ContPP'!N17</f>
        <v>0</v>
      </c>
      <c r="N26" s="484">
        <f>'1B-ContPP'!O17</f>
        <v>0</v>
      </c>
      <c r="O26" s="78"/>
      <c r="P26" s="75" t="s">
        <v>185</v>
      </c>
      <c r="Q26" s="77" t="str">
        <f t="shared" si="8"/>
        <v/>
      </c>
      <c r="R26" s="77" t="str">
        <f t="shared" si="8"/>
        <v/>
      </c>
      <c r="S26" s="77" t="str">
        <f t="shared" si="8"/>
        <v/>
      </c>
      <c r="T26" s="453" t="str">
        <f t="shared" si="8"/>
        <v/>
      </c>
      <c r="U26" s="453" t="str">
        <f t="shared" si="8"/>
        <v/>
      </c>
      <c r="V26" s="453" t="str">
        <f t="shared" si="8"/>
        <v/>
      </c>
      <c r="W26" s="453" t="str">
        <f t="shared" si="8"/>
        <v/>
      </c>
      <c r="X26" s="453" t="str">
        <f t="shared" si="8"/>
        <v/>
      </c>
      <c r="Y26" s="453" t="str">
        <f t="shared" si="8"/>
        <v/>
      </c>
      <c r="Z26" s="453" t="str">
        <f t="shared" si="8"/>
        <v/>
      </c>
      <c r="AA26" s="453" t="str">
        <f t="shared" si="8"/>
        <v/>
      </c>
      <c r="AB26" s="453" t="str">
        <f t="shared" si="8"/>
        <v/>
      </c>
      <c r="AC26" s="453" t="str">
        <f t="shared" si="8"/>
        <v/>
      </c>
      <c r="AD26" s="78"/>
      <c r="AE26" s="75" t="s">
        <v>185</v>
      </c>
      <c r="AF26" s="77" t="str">
        <f t="shared" si="9"/>
        <v/>
      </c>
      <c r="AG26" s="77" t="str">
        <f t="shared" si="9"/>
        <v/>
      </c>
      <c r="AH26" s="77" t="str">
        <f t="shared" si="9"/>
        <v/>
      </c>
      <c r="AI26" s="453" t="str">
        <f t="shared" si="9"/>
        <v/>
      </c>
      <c r="AJ26" s="453" t="str">
        <f t="shared" si="9"/>
        <v/>
      </c>
      <c r="AK26" s="453" t="str">
        <f t="shared" si="9"/>
        <v/>
      </c>
      <c r="AL26" s="453" t="str">
        <f t="shared" si="9"/>
        <v/>
      </c>
      <c r="AM26" s="453" t="str">
        <f t="shared" si="9"/>
        <v/>
      </c>
      <c r="AN26" s="453" t="str">
        <f t="shared" si="9"/>
        <v/>
      </c>
      <c r="AO26" s="453" t="str">
        <f t="shared" si="9"/>
        <v/>
      </c>
      <c r="AP26" s="453" t="str">
        <f t="shared" si="9"/>
        <v/>
      </c>
      <c r="AQ26" s="453" t="str">
        <f t="shared" si="9"/>
        <v/>
      </c>
    </row>
    <row r="27" spans="1:43" s="74" customFormat="1" ht="15" x14ac:dyDescent="0.35">
      <c r="A27" s="481" t="str">
        <f>'1B-ContPP'!A18</f>
        <v>Venituri din exploatare - total</v>
      </c>
      <c r="B27" s="71">
        <f>'1B-ContPP'!C18</f>
        <v>0</v>
      </c>
      <c r="C27" s="71">
        <f>'1B-ContPP'!D18</f>
        <v>0</v>
      </c>
      <c r="D27" s="71">
        <f>'1B-ContPP'!E18</f>
        <v>0</v>
      </c>
      <c r="E27" s="482">
        <f>'1B-ContPP'!F18</f>
        <v>0</v>
      </c>
      <c r="F27" s="482">
        <f>'1B-ContPP'!G18</f>
        <v>0</v>
      </c>
      <c r="G27" s="482">
        <f>'1B-ContPP'!H18</f>
        <v>0</v>
      </c>
      <c r="H27" s="482">
        <f>'1B-ContPP'!I18</f>
        <v>0</v>
      </c>
      <c r="I27" s="482">
        <f>'1B-ContPP'!J18</f>
        <v>0</v>
      </c>
      <c r="J27" s="482">
        <f>'1B-ContPP'!K18</f>
        <v>0</v>
      </c>
      <c r="K27" s="482">
        <f>'1B-ContPP'!L18</f>
        <v>0</v>
      </c>
      <c r="L27" s="482">
        <f>'1B-ContPP'!M18</f>
        <v>0</v>
      </c>
      <c r="M27" s="482">
        <f>'1B-ContPP'!N18</f>
        <v>0</v>
      </c>
      <c r="N27" s="482">
        <f>'1B-ContPP'!O18</f>
        <v>0</v>
      </c>
      <c r="O27" s="72"/>
      <c r="P27" s="70" t="s">
        <v>113</v>
      </c>
      <c r="Q27" s="73" t="str">
        <f t="shared" si="8"/>
        <v/>
      </c>
      <c r="R27" s="73" t="str">
        <f t="shared" si="8"/>
        <v/>
      </c>
      <c r="S27" s="73" t="str">
        <f t="shared" si="8"/>
        <v/>
      </c>
      <c r="T27" s="452" t="str">
        <f t="shared" si="8"/>
        <v/>
      </c>
      <c r="U27" s="452" t="str">
        <f t="shared" si="8"/>
        <v/>
      </c>
      <c r="V27" s="452" t="str">
        <f t="shared" si="8"/>
        <v/>
      </c>
      <c r="W27" s="452" t="str">
        <f t="shared" si="8"/>
        <v/>
      </c>
      <c r="X27" s="452" t="str">
        <f t="shared" si="8"/>
        <v/>
      </c>
      <c r="Y27" s="452" t="str">
        <f t="shared" si="8"/>
        <v/>
      </c>
      <c r="Z27" s="452" t="str">
        <f t="shared" si="8"/>
        <v/>
      </c>
      <c r="AA27" s="452" t="str">
        <f t="shared" si="8"/>
        <v/>
      </c>
      <c r="AB27" s="452" t="str">
        <f t="shared" si="8"/>
        <v/>
      </c>
      <c r="AC27" s="452" t="str">
        <f t="shared" si="8"/>
        <v/>
      </c>
      <c r="AD27" s="72"/>
      <c r="AE27" s="70" t="s">
        <v>113</v>
      </c>
      <c r="AF27" s="73" t="str">
        <f t="shared" si="9"/>
        <v/>
      </c>
      <c r="AG27" s="73" t="str">
        <f t="shared" si="9"/>
        <v/>
      </c>
      <c r="AH27" s="73" t="str">
        <f t="shared" si="9"/>
        <v/>
      </c>
      <c r="AI27" s="452" t="str">
        <f t="shared" si="9"/>
        <v/>
      </c>
      <c r="AJ27" s="452" t="str">
        <f t="shared" si="9"/>
        <v/>
      </c>
      <c r="AK27" s="452" t="str">
        <f t="shared" si="9"/>
        <v/>
      </c>
      <c r="AL27" s="452" t="str">
        <f t="shared" si="9"/>
        <v/>
      </c>
      <c r="AM27" s="452" t="str">
        <f t="shared" si="9"/>
        <v/>
      </c>
      <c r="AN27" s="452" t="str">
        <f t="shared" si="9"/>
        <v/>
      </c>
      <c r="AO27" s="452" t="str">
        <f t="shared" si="9"/>
        <v/>
      </c>
      <c r="AP27" s="452" t="str">
        <f t="shared" si="9"/>
        <v/>
      </c>
      <c r="AQ27" s="452" t="str">
        <f t="shared" si="9"/>
        <v/>
      </c>
    </row>
    <row r="28" spans="1:43" s="79" customFormat="1" ht="15.5" x14ac:dyDescent="0.35">
      <c r="A28" s="483" t="s">
        <v>186</v>
      </c>
      <c r="B28" s="76">
        <f>SUM('1B-ContPP'!C19:C24)+'1B-ContPP'!C29</f>
        <v>0</v>
      </c>
      <c r="C28" s="76">
        <f>SUM('1B-ContPP'!D19:D24)+'1B-ContPP'!D29</f>
        <v>0</v>
      </c>
      <c r="D28" s="76">
        <f>SUM('1B-ContPP'!E19:E24)+'1B-ContPP'!E29</f>
        <v>0</v>
      </c>
      <c r="E28" s="484">
        <f>SUM('1B-ContPP'!F19:F24)+'1B-ContPP'!F29</f>
        <v>0</v>
      </c>
      <c r="F28" s="484">
        <f>SUM('1B-ContPP'!G19:G24)+'1B-ContPP'!G29</f>
        <v>0</v>
      </c>
      <c r="G28" s="484">
        <f>SUM('1B-ContPP'!H19:H24)+'1B-ContPP'!H29</f>
        <v>0</v>
      </c>
      <c r="H28" s="484">
        <f>SUM('1B-ContPP'!I19:I24)+'1B-ContPP'!I29</f>
        <v>0</v>
      </c>
      <c r="I28" s="484">
        <f>SUM('1B-ContPP'!J19:J24)+'1B-ContPP'!J29</f>
        <v>0</v>
      </c>
      <c r="J28" s="484">
        <f>SUM('1B-ContPP'!K19:K24)+'1B-ContPP'!K29</f>
        <v>0</v>
      </c>
      <c r="K28" s="484">
        <f>SUM('1B-ContPP'!L19:L24)+'1B-ContPP'!L29</f>
        <v>0</v>
      </c>
      <c r="L28" s="484">
        <f>SUM('1B-ContPP'!M19:M24)+'1B-ContPP'!M29</f>
        <v>0</v>
      </c>
      <c r="M28" s="484">
        <f>SUM('1B-ContPP'!N19:N24)+'1B-ContPP'!N29</f>
        <v>0</v>
      </c>
      <c r="N28" s="484">
        <f>SUM('1B-ContPP'!O19:O24)+'1B-ContPP'!O29</f>
        <v>0</v>
      </c>
      <c r="O28" s="78"/>
      <c r="P28" s="75" t="s">
        <v>186</v>
      </c>
      <c r="Q28" s="77" t="str">
        <f t="shared" si="8"/>
        <v/>
      </c>
      <c r="R28" s="77" t="str">
        <f t="shared" si="8"/>
        <v/>
      </c>
      <c r="S28" s="77" t="str">
        <f t="shared" si="8"/>
        <v/>
      </c>
      <c r="T28" s="453" t="str">
        <f t="shared" si="8"/>
        <v/>
      </c>
      <c r="U28" s="453" t="str">
        <f t="shared" si="8"/>
        <v/>
      </c>
      <c r="V28" s="453" t="str">
        <f t="shared" si="8"/>
        <v/>
      </c>
      <c r="W28" s="453" t="str">
        <f t="shared" si="8"/>
        <v/>
      </c>
      <c r="X28" s="453" t="str">
        <f t="shared" si="8"/>
        <v/>
      </c>
      <c r="Y28" s="453" t="str">
        <f t="shared" si="8"/>
        <v/>
      </c>
      <c r="Z28" s="453" t="str">
        <f t="shared" si="8"/>
        <v/>
      </c>
      <c r="AA28" s="453" t="str">
        <f t="shared" si="8"/>
        <v/>
      </c>
      <c r="AB28" s="453" t="str">
        <f t="shared" si="8"/>
        <v/>
      </c>
      <c r="AC28" s="453" t="str">
        <f t="shared" si="8"/>
        <v/>
      </c>
      <c r="AD28" s="78"/>
      <c r="AE28" s="75" t="s">
        <v>186</v>
      </c>
      <c r="AF28" s="77" t="str">
        <f t="shared" si="9"/>
        <v/>
      </c>
      <c r="AG28" s="77" t="str">
        <f t="shared" si="9"/>
        <v/>
      </c>
      <c r="AH28" s="77" t="str">
        <f t="shared" si="9"/>
        <v/>
      </c>
      <c r="AI28" s="453" t="str">
        <f t="shared" si="9"/>
        <v/>
      </c>
      <c r="AJ28" s="453" t="str">
        <f t="shared" si="9"/>
        <v/>
      </c>
      <c r="AK28" s="453" t="str">
        <f t="shared" si="9"/>
        <v/>
      </c>
      <c r="AL28" s="453" t="str">
        <f t="shared" si="9"/>
        <v/>
      </c>
      <c r="AM28" s="453" t="str">
        <f t="shared" si="9"/>
        <v/>
      </c>
      <c r="AN28" s="453" t="str">
        <f t="shared" si="9"/>
        <v/>
      </c>
      <c r="AO28" s="453" t="str">
        <f t="shared" si="9"/>
        <v/>
      </c>
      <c r="AP28" s="453" t="str">
        <f t="shared" si="9"/>
        <v/>
      </c>
      <c r="AQ28" s="453" t="str">
        <f t="shared" si="9"/>
        <v/>
      </c>
    </row>
    <row r="29" spans="1:43" s="86" customFormat="1" ht="36" x14ac:dyDescent="0.35">
      <c r="A29" s="93" t="s">
        <v>187</v>
      </c>
      <c r="B29" s="76">
        <f>'1B-ContPP'!C27+'1B-ContPP'!C28+'1B-ContPP'!C30</f>
        <v>0</v>
      </c>
      <c r="C29" s="76">
        <f>'1B-ContPP'!D27+'1B-ContPP'!D28+'1B-ContPP'!D30</f>
        <v>0</v>
      </c>
      <c r="D29" s="76">
        <f>'1B-ContPP'!E27+'1B-ContPP'!E28+'1B-ContPP'!E30</f>
        <v>0</v>
      </c>
      <c r="E29" s="484">
        <f>'1B-ContPP'!F27+'1B-ContPP'!F28+'1B-ContPP'!F30</f>
        <v>0</v>
      </c>
      <c r="F29" s="484">
        <f>'1B-ContPP'!G27+'1B-ContPP'!G28+'1B-ContPP'!G30</f>
        <v>0</v>
      </c>
      <c r="G29" s="484">
        <f>'1B-ContPP'!H27+'1B-ContPP'!H28+'1B-ContPP'!H30</f>
        <v>0</v>
      </c>
      <c r="H29" s="484">
        <f>'1B-ContPP'!I27+'1B-ContPP'!I28+'1B-ContPP'!I30</f>
        <v>0</v>
      </c>
      <c r="I29" s="484">
        <f>'1B-ContPP'!J27+'1B-ContPP'!J28+'1B-ContPP'!J30</f>
        <v>0</v>
      </c>
      <c r="J29" s="484">
        <f>'1B-ContPP'!K27+'1B-ContPP'!K28+'1B-ContPP'!K30</f>
        <v>0</v>
      </c>
      <c r="K29" s="484">
        <f>'1B-ContPP'!L27+'1B-ContPP'!L28+'1B-ContPP'!L30</f>
        <v>0</v>
      </c>
      <c r="L29" s="484">
        <f>'1B-ContPP'!M27+'1B-ContPP'!M28+'1B-ContPP'!M30</f>
        <v>0</v>
      </c>
      <c r="M29" s="484">
        <f>'1B-ContPP'!N27+'1B-ContPP'!N28+'1B-ContPP'!N30</f>
        <v>0</v>
      </c>
      <c r="N29" s="484">
        <f>'1B-ContPP'!O27+'1B-ContPP'!O28+'1B-ContPP'!O30</f>
        <v>0</v>
      </c>
      <c r="O29" s="85"/>
      <c r="P29" s="75" t="s">
        <v>187</v>
      </c>
      <c r="Q29" s="77" t="str">
        <f t="shared" si="8"/>
        <v/>
      </c>
      <c r="R29" s="77" t="str">
        <f t="shared" si="8"/>
        <v/>
      </c>
      <c r="S29" s="77" t="str">
        <f t="shared" si="8"/>
        <v/>
      </c>
      <c r="T29" s="453" t="str">
        <f t="shared" si="8"/>
        <v/>
      </c>
      <c r="U29" s="453" t="str">
        <f t="shared" si="8"/>
        <v/>
      </c>
      <c r="V29" s="453" t="str">
        <f t="shared" si="8"/>
        <v/>
      </c>
      <c r="W29" s="453" t="str">
        <f t="shared" si="8"/>
        <v/>
      </c>
      <c r="X29" s="453" t="str">
        <f t="shared" si="8"/>
        <v/>
      </c>
      <c r="Y29" s="453" t="str">
        <f t="shared" si="8"/>
        <v/>
      </c>
      <c r="Z29" s="453" t="str">
        <f t="shared" si="8"/>
        <v/>
      </c>
      <c r="AA29" s="453" t="str">
        <f t="shared" si="8"/>
        <v/>
      </c>
      <c r="AB29" s="453" t="str">
        <f t="shared" si="8"/>
        <v/>
      </c>
      <c r="AC29" s="453" t="str">
        <f t="shared" si="8"/>
        <v/>
      </c>
      <c r="AD29" s="78"/>
      <c r="AE29" s="75" t="s">
        <v>187</v>
      </c>
      <c r="AF29" s="77" t="str">
        <f t="shared" si="9"/>
        <v/>
      </c>
      <c r="AG29" s="77" t="str">
        <f t="shared" si="9"/>
        <v/>
      </c>
      <c r="AH29" s="77" t="str">
        <f t="shared" si="9"/>
        <v/>
      </c>
      <c r="AI29" s="453" t="str">
        <f t="shared" si="9"/>
        <v/>
      </c>
      <c r="AJ29" s="453" t="str">
        <f t="shared" si="9"/>
        <v/>
      </c>
      <c r="AK29" s="453" t="str">
        <f t="shared" si="9"/>
        <v/>
      </c>
      <c r="AL29" s="453" t="str">
        <f t="shared" si="9"/>
        <v/>
      </c>
      <c r="AM29" s="453" t="str">
        <f t="shared" si="9"/>
        <v/>
      </c>
      <c r="AN29" s="453" t="str">
        <f t="shared" si="9"/>
        <v/>
      </c>
      <c r="AO29" s="453" t="str">
        <f t="shared" si="9"/>
        <v/>
      </c>
      <c r="AP29" s="453" t="str">
        <f t="shared" si="9"/>
        <v/>
      </c>
      <c r="AQ29" s="453" t="str">
        <f t="shared" si="9"/>
        <v/>
      </c>
    </row>
    <row r="30" spans="1:43" s="74" customFormat="1" ht="15" x14ac:dyDescent="0.35">
      <c r="A30" s="481" t="str">
        <f>'1B-ContPP'!A31</f>
        <v>Cheltuieli din exploatare - total</v>
      </c>
      <c r="B30" s="71">
        <f>'1B-ContPP'!C31</f>
        <v>0</v>
      </c>
      <c r="C30" s="71">
        <f>'1B-ContPP'!D31</f>
        <v>0</v>
      </c>
      <c r="D30" s="71">
        <f>'1B-ContPP'!E31</f>
        <v>0</v>
      </c>
      <c r="E30" s="482">
        <f>'1B-ContPP'!F31</f>
        <v>0</v>
      </c>
      <c r="F30" s="482">
        <f>'1B-ContPP'!G31</f>
        <v>0</v>
      </c>
      <c r="G30" s="482">
        <f>'1B-ContPP'!H31</f>
        <v>0</v>
      </c>
      <c r="H30" s="482">
        <f>'1B-ContPP'!I31</f>
        <v>0</v>
      </c>
      <c r="I30" s="482">
        <f>'1B-ContPP'!J31</f>
        <v>0</v>
      </c>
      <c r="J30" s="482">
        <f>'1B-ContPP'!K31</f>
        <v>0</v>
      </c>
      <c r="K30" s="482">
        <f>'1B-ContPP'!L31</f>
        <v>0</v>
      </c>
      <c r="L30" s="482">
        <f>'1B-ContPP'!M31</f>
        <v>0</v>
      </c>
      <c r="M30" s="482">
        <f>'1B-ContPP'!N31</f>
        <v>0</v>
      </c>
      <c r="N30" s="482">
        <f>'1B-ContPP'!O31</f>
        <v>0</v>
      </c>
      <c r="O30" s="72"/>
      <c r="P30" s="70" t="s">
        <v>126</v>
      </c>
      <c r="Q30" s="73" t="str">
        <f t="shared" si="8"/>
        <v/>
      </c>
      <c r="R30" s="73" t="str">
        <f t="shared" si="8"/>
        <v/>
      </c>
      <c r="S30" s="73" t="str">
        <f t="shared" si="8"/>
        <v/>
      </c>
      <c r="T30" s="452" t="str">
        <f t="shared" si="8"/>
        <v/>
      </c>
      <c r="U30" s="452" t="str">
        <f t="shared" si="8"/>
        <v/>
      </c>
      <c r="V30" s="452" t="str">
        <f t="shared" si="8"/>
        <v/>
      </c>
      <c r="W30" s="452" t="str">
        <f t="shared" si="8"/>
        <v/>
      </c>
      <c r="X30" s="452" t="str">
        <f t="shared" si="8"/>
        <v/>
      </c>
      <c r="Y30" s="452" t="str">
        <f t="shared" si="8"/>
        <v/>
      </c>
      <c r="Z30" s="452" t="str">
        <f t="shared" si="8"/>
        <v/>
      </c>
      <c r="AA30" s="452" t="str">
        <f t="shared" si="8"/>
        <v/>
      </c>
      <c r="AB30" s="452" t="str">
        <f t="shared" si="8"/>
        <v/>
      </c>
      <c r="AC30" s="452" t="str">
        <f t="shared" si="8"/>
        <v/>
      </c>
      <c r="AD30" s="72"/>
      <c r="AE30" s="70" t="s">
        <v>126</v>
      </c>
      <c r="AF30" s="73" t="str">
        <f t="shared" si="9"/>
        <v/>
      </c>
      <c r="AG30" s="73" t="str">
        <f t="shared" si="9"/>
        <v/>
      </c>
      <c r="AH30" s="73" t="str">
        <f t="shared" si="9"/>
        <v/>
      </c>
      <c r="AI30" s="452" t="str">
        <f t="shared" si="9"/>
        <v/>
      </c>
      <c r="AJ30" s="452" t="str">
        <f t="shared" si="9"/>
        <v/>
      </c>
      <c r="AK30" s="452" t="str">
        <f t="shared" si="9"/>
        <v/>
      </c>
      <c r="AL30" s="452" t="str">
        <f t="shared" si="9"/>
        <v/>
      </c>
      <c r="AM30" s="452" t="str">
        <f t="shared" si="9"/>
        <v/>
      </c>
      <c r="AN30" s="452" t="str">
        <f t="shared" si="9"/>
        <v/>
      </c>
      <c r="AO30" s="452" t="str">
        <f t="shared" si="9"/>
        <v/>
      </c>
      <c r="AP30" s="452" t="str">
        <f t="shared" si="9"/>
        <v/>
      </c>
      <c r="AQ30" s="452" t="str">
        <f t="shared" si="9"/>
        <v/>
      </c>
    </row>
    <row r="31" spans="1:43" s="92" customFormat="1" ht="15.5" x14ac:dyDescent="0.35">
      <c r="A31" s="481" t="str">
        <f>'1B-ContPP'!A32</f>
        <v>Rezultatul din exploatare</v>
      </c>
      <c r="B31" s="88">
        <f>'1B-ContPP'!C32</f>
        <v>0</v>
      </c>
      <c r="C31" s="88">
        <f>'1B-ContPP'!D32</f>
        <v>0</v>
      </c>
      <c r="D31" s="88">
        <f>'1B-ContPP'!E32</f>
        <v>0</v>
      </c>
      <c r="E31" s="482">
        <f>'1B-ContPP'!F32</f>
        <v>0</v>
      </c>
      <c r="F31" s="482">
        <f>'1B-ContPP'!G32</f>
        <v>0</v>
      </c>
      <c r="G31" s="482">
        <f>'1B-ContPP'!H32</f>
        <v>0</v>
      </c>
      <c r="H31" s="482">
        <f>'1B-ContPP'!I32</f>
        <v>0</v>
      </c>
      <c r="I31" s="482">
        <f>'1B-ContPP'!J32</f>
        <v>0</v>
      </c>
      <c r="J31" s="482">
        <f>'1B-ContPP'!K32</f>
        <v>0</v>
      </c>
      <c r="K31" s="482">
        <f>'1B-ContPP'!L32</f>
        <v>0</v>
      </c>
      <c r="L31" s="482">
        <f>'1B-ContPP'!M32</f>
        <v>0</v>
      </c>
      <c r="M31" s="482">
        <f>'1B-ContPP'!N32</f>
        <v>0</v>
      </c>
      <c r="N31" s="482">
        <f>'1B-ContPP'!O32</f>
        <v>0</v>
      </c>
      <c r="O31" s="89"/>
      <c r="P31" s="87" t="s">
        <v>127</v>
      </c>
      <c r="Q31" s="90" t="str">
        <f t="shared" si="8"/>
        <v/>
      </c>
      <c r="R31" s="90" t="str">
        <f t="shared" si="8"/>
        <v/>
      </c>
      <c r="S31" s="90" t="str">
        <f t="shared" si="8"/>
        <v/>
      </c>
      <c r="T31" s="452" t="str">
        <f t="shared" si="8"/>
        <v/>
      </c>
      <c r="U31" s="452" t="str">
        <f t="shared" si="8"/>
        <v/>
      </c>
      <c r="V31" s="452" t="str">
        <f t="shared" si="8"/>
        <v/>
      </c>
      <c r="W31" s="452" t="str">
        <f t="shared" si="8"/>
        <v/>
      </c>
      <c r="X31" s="452" t="str">
        <f t="shared" si="8"/>
        <v/>
      </c>
      <c r="Y31" s="452" t="str">
        <f t="shared" si="8"/>
        <v/>
      </c>
      <c r="Z31" s="452" t="str">
        <f t="shared" si="8"/>
        <v/>
      </c>
      <c r="AA31" s="452" t="str">
        <f t="shared" si="8"/>
        <v/>
      </c>
      <c r="AB31" s="452" t="str">
        <f t="shared" si="8"/>
        <v/>
      </c>
      <c r="AC31" s="452" t="str">
        <f t="shared" si="8"/>
        <v/>
      </c>
      <c r="AD31" s="91"/>
      <c r="AE31" s="87" t="s">
        <v>127</v>
      </c>
      <c r="AF31" s="90" t="str">
        <f t="shared" si="9"/>
        <v/>
      </c>
      <c r="AG31" s="90" t="str">
        <f t="shared" si="9"/>
        <v/>
      </c>
      <c r="AH31" s="90" t="str">
        <f t="shared" si="9"/>
        <v/>
      </c>
      <c r="AI31" s="452" t="str">
        <f t="shared" si="9"/>
        <v/>
      </c>
      <c r="AJ31" s="452" t="str">
        <f t="shared" si="9"/>
        <v/>
      </c>
      <c r="AK31" s="452" t="str">
        <f t="shared" si="9"/>
        <v/>
      </c>
      <c r="AL31" s="452" t="str">
        <f t="shared" si="9"/>
        <v/>
      </c>
      <c r="AM31" s="452" t="str">
        <f t="shared" si="9"/>
        <v/>
      </c>
      <c r="AN31" s="452" t="str">
        <f t="shared" si="9"/>
        <v/>
      </c>
      <c r="AO31" s="452" t="str">
        <f t="shared" si="9"/>
        <v/>
      </c>
      <c r="AP31" s="452" t="str">
        <f t="shared" si="9"/>
        <v/>
      </c>
      <c r="AQ31" s="452" t="str">
        <f t="shared" si="9"/>
        <v/>
      </c>
    </row>
    <row r="32" spans="1:43" s="79" customFormat="1" ht="15.5" x14ac:dyDescent="0.35">
      <c r="A32" s="481" t="str">
        <f>'1B-ContPP'!A39</f>
        <v>Venituri financiare</v>
      </c>
      <c r="B32" s="71">
        <f>'1B-ContPP'!C39</f>
        <v>0</v>
      </c>
      <c r="C32" s="71">
        <f>'1B-ContPP'!D39</f>
        <v>0</v>
      </c>
      <c r="D32" s="71">
        <f>'1B-ContPP'!E39</f>
        <v>0</v>
      </c>
      <c r="E32" s="482">
        <f>'1B-ContPP'!F39</f>
        <v>0</v>
      </c>
      <c r="F32" s="482">
        <f>'1B-ContPP'!G39</f>
        <v>0</v>
      </c>
      <c r="G32" s="482">
        <f>'1B-ContPP'!H39</f>
        <v>0</v>
      </c>
      <c r="H32" s="482">
        <f>'1B-ContPP'!I39</f>
        <v>0</v>
      </c>
      <c r="I32" s="482">
        <f>'1B-ContPP'!J39</f>
        <v>0</v>
      </c>
      <c r="J32" s="482">
        <f>'1B-ContPP'!K39</f>
        <v>0</v>
      </c>
      <c r="K32" s="482">
        <f>'1B-ContPP'!L39</f>
        <v>0</v>
      </c>
      <c r="L32" s="482">
        <f>'1B-ContPP'!M39</f>
        <v>0</v>
      </c>
      <c r="M32" s="482">
        <f>'1B-ContPP'!N39</f>
        <v>0</v>
      </c>
      <c r="N32" s="482">
        <f>'1B-ContPP'!O39</f>
        <v>0</v>
      </c>
      <c r="O32" s="78"/>
      <c r="P32" s="70" t="s">
        <v>134</v>
      </c>
      <c r="Q32" s="73" t="str">
        <f t="shared" si="8"/>
        <v/>
      </c>
      <c r="R32" s="73" t="str">
        <f t="shared" si="8"/>
        <v/>
      </c>
      <c r="S32" s="73" t="str">
        <f t="shared" si="8"/>
        <v/>
      </c>
      <c r="T32" s="452" t="str">
        <f t="shared" si="8"/>
        <v/>
      </c>
      <c r="U32" s="452" t="str">
        <f t="shared" si="8"/>
        <v/>
      </c>
      <c r="V32" s="452" t="str">
        <f t="shared" si="8"/>
        <v/>
      </c>
      <c r="W32" s="452" t="str">
        <f t="shared" si="8"/>
        <v/>
      </c>
      <c r="X32" s="452" t="str">
        <f t="shared" si="8"/>
        <v/>
      </c>
      <c r="Y32" s="452" t="str">
        <f t="shared" si="8"/>
        <v/>
      </c>
      <c r="Z32" s="452" t="str">
        <f t="shared" si="8"/>
        <v/>
      </c>
      <c r="AA32" s="452" t="str">
        <f t="shared" si="8"/>
        <v/>
      </c>
      <c r="AB32" s="452" t="str">
        <f t="shared" si="8"/>
        <v/>
      </c>
      <c r="AC32" s="452" t="str">
        <f t="shared" si="8"/>
        <v/>
      </c>
      <c r="AD32" s="72"/>
      <c r="AE32" s="70" t="s">
        <v>134</v>
      </c>
      <c r="AF32" s="73" t="str">
        <f t="shared" si="9"/>
        <v/>
      </c>
      <c r="AG32" s="73" t="str">
        <f t="shared" si="9"/>
        <v/>
      </c>
      <c r="AH32" s="73" t="str">
        <f t="shared" si="9"/>
        <v/>
      </c>
      <c r="AI32" s="452" t="str">
        <f t="shared" si="9"/>
        <v/>
      </c>
      <c r="AJ32" s="452" t="str">
        <f t="shared" si="9"/>
        <v/>
      </c>
      <c r="AK32" s="452" t="str">
        <f t="shared" si="9"/>
        <v/>
      </c>
      <c r="AL32" s="452" t="str">
        <f t="shared" si="9"/>
        <v/>
      </c>
      <c r="AM32" s="452" t="str">
        <f t="shared" si="9"/>
        <v/>
      </c>
      <c r="AN32" s="452" t="str">
        <f t="shared" si="9"/>
        <v/>
      </c>
      <c r="AO32" s="452" t="str">
        <f t="shared" si="9"/>
        <v/>
      </c>
      <c r="AP32" s="452" t="str">
        <f t="shared" si="9"/>
        <v/>
      </c>
      <c r="AQ32" s="452" t="str">
        <f t="shared" si="9"/>
        <v/>
      </c>
    </row>
    <row r="33" spans="1:43" s="79" customFormat="1" ht="48" x14ac:dyDescent="0.35">
      <c r="A33" s="93" t="str">
        <f>'1B-ContPP'!A40</f>
        <v>16. Ajustări de valoare privind imobilizările financiare şi investiţiile financiare deţinute ca active circulante</v>
      </c>
      <c r="B33" s="76">
        <f>'1B-ContPP'!C40</f>
        <v>0</v>
      </c>
      <c r="C33" s="76">
        <f>'1B-ContPP'!D40</f>
        <v>0</v>
      </c>
      <c r="D33" s="76">
        <f>'1B-ContPP'!E40</f>
        <v>0</v>
      </c>
      <c r="E33" s="484">
        <f>'1B-ContPP'!F40</f>
        <v>0</v>
      </c>
      <c r="F33" s="484">
        <f>'1B-ContPP'!G40</f>
        <v>0</v>
      </c>
      <c r="G33" s="484">
        <f>'1B-ContPP'!H40</f>
        <v>0</v>
      </c>
      <c r="H33" s="484">
        <f>'1B-ContPP'!I40</f>
        <v>0</v>
      </c>
      <c r="I33" s="484">
        <f>'1B-ContPP'!J40</f>
        <v>0</v>
      </c>
      <c r="J33" s="484">
        <f>'1B-ContPP'!K40</f>
        <v>0</v>
      </c>
      <c r="K33" s="484">
        <f>'1B-ContPP'!L40</f>
        <v>0</v>
      </c>
      <c r="L33" s="484">
        <f>'1B-ContPP'!M40</f>
        <v>0</v>
      </c>
      <c r="M33" s="484">
        <f>'1B-ContPP'!N40</f>
        <v>0</v>
      </c>
      <c r="N33" s="484">
        <f>'1B-ContPP'!O40</f>
        <v>0</v>
      </c>
      <c r="O33" s="78"/>
      <c r="P33" s="75" t="s">
        <v>188</v>
      </c>
      <c r="Q33" s="77" t="str">
        <f t="shared" si="8"/>
        <v/>
      </c>
      <c r="R33" s="77" t="str">
        <f t="shared" si="8"/>
        <v/>
      </c>
      <c r="S33" s="77" t="str">
        <f t="shared" si="8"/>
        <v/>
      </c>
      <c r="T33" s="453" t="str">
        <f t="shared" si="8"/>
        <v/>
      </c>
      <c r="U33" s="453" t="str">
        <f t="shared" si="8"/>
        <v/>
      </c>
      <c r="V33" s="453" t="str">
        <f t="shared" si="8"/>
        <v/>
      </c>
      <c r="W33" s="453" t="str">
        <f t="shared" si="8"/>
        <v/>
      </c>
      <c r="X33" s="453" t="str">
        <f t="shared" si="8"/>
        <v/>
      </c>
      <c r="Y33" s="453" t="str">
        <f t="shared" si="8"/>
        <v/>
      </c>
      <c r="Z33" s="453" t="str">
        <f t="shared" si="8"/>
        <v/>
      </c>
      <c r="AA33" s="453" t="str">
        <f t="shared" si="8"/>
        <v/>
      </c>
      <c r="AB33" s="453" t="str">
        <f t="shared" si="8"/>
        <v/>
      </c>
      <c r="AC33" s="453" t="str">
        <f t="shared" si="8"/>
        <v/>
      </c>
      <c r="AD33" s="78"/>
      <c r="AE33" s="75" t="s">
        <v>188</v>
      </c>
      <c r="AF33" s="77" t="str">
        <f t="shared" si="9"/>
        <v/>
      </c>
      <c r="AG33" s="77" t="str">
        <f t="shared" si="9"/>
        <v/>
      </c>
      <c r="AH33" s="77" t="str">
        <f t="shared" si="9"/>
        <v/>
      </c>
      <c r="AI33" s="453" t="str">
        <f t="shared" si="9"/>
        <v/>
      </c>
      <c r="AJ33" s="453" t="str">
        <f t="shared" si="9"/>
        <v/>
      </c>
      <c r="AK33" s="453" t="str">
        <f t="shared" si="9"/>
        <v/>
      </c>
      <c r="AL33" s="453" t="str">
        <f t="shared" si="9"/>
        <v/>
      </c>
      <c r="AM33" s="453" t="str">
        <f t="shared" si="9"/>
        <v/>
      </c>
      <c r="AN33" s="453" t="str">
        <f t="shared" si="9"/>
        <v/>
      </c>
      <c r="AO33" s="453" t="str">
        <f t="shared" si="9"/>
        <v/>
      </c>
      <c r="AP33" s="453" t="str">
        <f t="shared" si="9"/>
        <v/>
      </c>
      <c r="AQ33" s="453" t="str">
        <f t="shared" si="9"/>
        <v/>
      </c>
    </row>
    <row r="34" spans="1:43" s="79" customFormat="1" ht="15.5" x14ac:dyDescent="0.35">
      <c r="A34" s="93" t="str">
        <f>'1B-ContPP'!A41</f>
        <v xml:space="preserve">17. Cheltuieli privind dobânzile </v>
      </c>
      <c r="B34" s="76">
        <f>'1B-ContPP'!C41</f>
        <v>0</v>
      </c>
      <c r="C34" s="76">
        <f>'1B-ContPP'!D41</f>
        <v>0</v>
      </c>
      <c r="D34" s="76">
        <f>'1B-ContPP'!E41</f>
        <v>0</v>
      </c>
      <c r="E34" s="484">
        <f>'1B-ContPP'!F41</f>
        <v>0</v>
      </c>
      <c r="F34" s="484">
        <f>'1B-ContPP'!G41</f>
        <v>0</v>
      </c>
      <c r="G34" s="484">
        <f>'1B-ContPP'!H41</f>
        <v>0</v>
      </c>
      <c r="H34" s="484">
        <f>'1B-ContPP'!I41</f>
        <v>0</v>
      </c>
      <c r="I34" s="484">
        <f>'1B-ContPP'!J41</f>
        <v>0</v>
      </c>
      <c r="J34" s="484">
        <f>'1B-ContPP'!K41</f>
        <v>0</v>
      </c>
      <c r="K34" s="484">
        <f>'1B-ContPP'!L41</f>
        <v>0</v>
      </c>
      <c r="L34" s="484">
        <f>'1B-ContPP'!M41</f>
        <v>0</v>
      </c>
      <c r="M34" s="484">
        <f>'1B-ContPP'!N41</f>
        <v>0</v>
      </c>
      <c r="N34" s="484">
        <f>'1B-ContPP'!O41</f>
        <v>0</v>
      </c>
      <c r="O34" s="78"/>
      <c r="P34" s="75" t="s">
        <v>189</v>
      </c>
      <c r="Q34" s="77" t="str">
        <f t="shared" si="8"/>
        <v/>
      </c>
      <c r="R34" s="77" t="str">
        <f t="shared" si="8"/>
        <v/>
      </c>
      <c r="S34" s="77" t="str">
        <f t="shared" si="8"/>
        <v/>
      </c>
      <c r="T34" s="453" t="str">
        <f t="shared" si="8"/>
        <v/>
      </c>
      <c r="U34" s="453" t="str">
        <f t="shared" si="8"/>
        <v/>
      </c>
      <c r="V34" s="453" t="str">
        <f t="shared" si="8"/>
        <v/>
      </c>
      <c r="W34" s="453" t="str">
        <f t="shared" si="8"/>
        <v/>
      </c>
      <c r="X34" s="453" t="str">
        <f t="shared" si="8"/>
        <v/>
      </c>
      <c r="Y34" s="453" t="str">
        <f t="shared" si="8"/>
        <v/>
      </c>
      <c r="Z34" s="453" t="str">
        <f t="shared" si="8"/>
        <v/>
      </c>
      <c r="AA34" s="453" t="str">
        <f t="shared" si="8"/>
        <v/>
      </c>
      <c r="AB34" s="453" t="str">
        <f t="shared" si="8"/>
        <v/>
      </c>
      <c r="AC34" s="453" t="str">
        <f t="shared" si="8"/>
        <v/>
      </c>
      <c r="AD34" s="78"/>
      <c r="AE34" s="75" t="s">
        <v>189</v>
      </c>
      <c r="AF34" s="77" t="str">
        <f t="shared" si="9"/>
        <v/>
      </c>
      <c r="AG34" s="77" t="str">
        <f t="shared" si="9"/>
        <v/>
      </c>
      <c r="AH34" s="77" t="str">
        <f t="shared" si="9"/>
        <v/>
      </c>
      <c r="AI34" s="453" t="str">
        <f t="shared" si="9"/>
        <v/>
      </c>
      <c r="AJ34" s="453" t="str">
        <f t="shared" si="9"/>
        <v/>
      </c>
      <c r="AK34" s="453" t="str">
        <f t="shared" si="9"/>
        <v/>
      </c>
      <c r="AL34" s="453" t="str">
        <f t="shared" si="9"/>
        <v/>
      </c>
      <c r="AM34" s="453" t="str">
        <f t="shared" si="9"/>
        <v/>
      </c>
      <c r="AN34" s="453" t="str">
        <f t="shared" si="9"/>
        <v/>
      </c>
      <c r="AO34" s="453" t="str">
        <f t="shared" si="9"/>
        <v/>
      </c>
      <c r="AP34" s="453" t="str">
        <f t="shared" si="9"/>
        <v/>
      </c>
      <c r="AQ34" s="453" t="str">
        <f t="shared" si="9"/>
        <v/>
      </c>
    </row>
    <row r="35" spans="1:43" s="79" customFormat="1" ht="15.5" x14ac:dyDescent="0.35">
      <c r="A35" s="93" t="str">
        <f>'1B-ContPP'!A42</f>
        <v xml:space="preserve">Alte cheltuieli financiare  </v>
      </c>
      <c r="B35" s="76">
        <f>'1B-ContPP'!C42</f>
        <v>0</v>
      </c>
      <c r="C35" s="76">
        <f>'1B-ContPP'!D42</f>
        <v>0</v>
      </c>
      <c r="D35" s="76">
        <f>'1B-ContPP'!E42</f>
        <v>0</v>
      </c>
      <c r="E35" s="484">
        <f>'1B-ContPP'!F42</f>
        <v>0</v>
      </c>
      <c r="F35" s="484">
        <f>'1B-ContPP'!G42</f>
        <v>0</v>
      </c>
      <c r="G35" s="484">
        <f>'1B-ContPP'!H42</f>
        <v>0</v>
      </c>
      <c r="H35" s="484">
        <f>'1B-ContPP'!I42</f>
        <v>0</v>
      </c>
      <c r="I35" s="484">
        <f>'1B-ContPP'!J42</f>
        <v>0</v>
      </c>
      <c r="J35" s="484">
        <f>'1B-ContPP'!K42</f>
        <v>0</v>
      </c>
      <c r="K35" s="484">
        <f>'1B-ContPP'!L42</f>
        <v>0</v>
      </c>
      <c r="L35" s="484">
        <f>'1B-ContPP'!M42</f>
        <v>0</v>
      </c>
      <c r="M35" s="484">
        <f>'1B-ContPP'!N42</f>
        <v>0</v>
      </c>
      <c r="N35" s="484">
        <f>'1B-ContPP'!O42</f>
        <v>0</v>
      </c>
      <c r="O35" s="78"/>
      <c r="P35" s="75" t="s">
        <v>137</v>
      </c>
      <c r="Q35" s="77" t="str">
        <f t="shared" si="8"/>
        <v/>
      </c>
      <c r="R35" s="77" t="str">
        <f t="shared" si="8"/>
        <v/>
      </c>
      <c r="S35" s="77" t="str">
        <f t="shared" si="8"/>
        <v/>
      </c>
      <c r="T35" s="453" t="str">
        <f t="shared" si="8"/>
        <v/>
      </c>
      <c r="U35" s="453" t="str">
        <f t="shared" si="8"/>
        <v/>
      </c>
      <c r="V35" s="453" t="str">
        <f t="shared" si="8"/>
        <v/>
      </c>
      <c r="W35" s="453" t="str">
        <f t="shared" si="8"/>
        <v/>
      </c>
      <c r="X35" s="453" t="str">
        <f t="shared" si="8"/>
        <v/>
      </c>
      <c r="Y35" s="453" t="str">
        <f t="shared" si="8"/>
        <v/>
      </c>
      <c r="Z35" s="453" t="str">
        <f t="shared" si="8"/>
        <v/>
      </c>
      <c r="AA35" s="453" t="str">
        <f t="shared" si="8"/>
        <v/>
      </c>
      <c r="AB35" s="453" t="str">
        <f t="shared" si="8"/>
        <v/>
      </c>
      <c r="AC35" s="453" t="str">
        <f t="shared" si="8"/>
        <v/>
      </c>
      <c r="AD35" s="78"/>
      <c r="AE35" s="75" t="s">
        <v>137</v>
      </c>
      <c r="AF35" s="77" t="str">
        <f t="shared" si="9"/>
        <v/>
      </c>
      <c r="AG35" s="77" t="str">
        <f t="shared" si="9"/>
        <v/>
      </c>
      <c r="AH35" s="77" t="str">
        <f t="shared" si="9"/>
        <v/>
      </c>
      <c r="AI35" s="453" t="str">
        <f t="shared" si="9"/>
        <v/>
      </c>
      <c r="AJ35" s="453" t="str">
        <f t="shared" si="9"/>
        <v/>
      </c>
      <c r="AK35" s="453" t="str">
        <f t="shared" si="9"/>
        <v/>
      </c>
      <c r="AL35" s="453" t="str">
        <f t="shared" si="9"/>
        <v/>
      </c>
      <c r="AM35" s="453" t="str">
        <f t="shared" si="9"/>
        <v/>
      </c>
      <c r="AN35" s="453" t="str">
        <f t="shared" si="9"/>
        <v/>
      </c>
      <c r="AO35" s="453" t="str">
        <f t="shared" si="9"/>
        <v/>
      </c>
      <c r="AP35" s="453" t="str">
        <f t="shared" si="9"/>
        <v/>
      </c>
      <c r="AQ35" s="453" t="str">
        <f t="shared" si="9"/>
        <v/>
      </c>
    </row>
    <row r="36" spans="1:43" s="74" customFormat="1" ht="15" x14ac:dyDescent="0.35">
      <c r="A36" s="481" t="str">
        <f>'1B-ContPP'!A43</f>
        <v>Cheltuieli financiare</v>
      </c>
      <c r="B36" s="71">
        <f>'1B-ContPP'!C43</f>
        <v>0</v>
      </c>
      <c r="C36" s="71">
        <f>'1B-ContPP'!D43</f>
        <v>0</v>
      </c>
      <c r="D36" s="71">
        <f>'1B-ContPP'!E43</f>
        <v>0</v>
      </c>
      <c r="E36" s="482">
        <f>'1B-ContPP'!F43</f>
        <v>0</v>
      </c>
      <c r="F36" s="482">
        <f>'1B-ContPP'!G43</f>
        <v>0</v>
      </c>
      <c r="G36" s="482">
        <f>'1B-ContPP'!H43</f>
        <v>0</v>
      </c>
      <c r="H36" s="482">
        <f>'1B-ContPP'!I43</f>
        <v>0</v>
      </c>
      <c r="I36" s="482">
        <f>'1B-ContPP'!J43</f>
        <v>0</v>
      </c>
      <c r="J36" s="482">
        <f>'1B-ContPP'!K43</f>
        <v>0</v>
      </c>
      <c r="K36" s="482">
        <f>'1B-ContPP'!L43</f>
        <v>0</v>
      </c>
      <c r="L36" s="482">
        <f>'1B-ContPP'!M43</f>
        <v>0</v>
      </c>
      <c r="M36" s="482">
        <f>'1B-ContPP'!N43</f>
        <v>0</v>
      </c>
      <c r="N36" s="482">
        <f>'1B-ContPP'!O43</f>
        <v>0</v>
      </c>
      <c r="O36" s="72"/>
      <c r="P36" s="70" t="s">
        <v>138</v>
      </c>
      <c r="Q36" s="73" t="str">
        <f t="shared" si="8"/>
        <v/>
      </c>
      <c r="R36" s="73" t="str">
        <f t="shared" si="8"/>
        <v/>
      </c>
      <c r="S36" s="73" t="str">
        <f t="shared" si="8"/>
        <v/>
      </c>
      <c r="T36" s="452" t="str">
        <f t="shared" si="8"/>
        <v/>
      </c>
      <c r="U36" s="452" t="str">
        <f t="shared" si="8"/>
        <v/>
      </c>
      <c r="V36" s="452" t="str">
        <f t="shared" si="8"/>
        <v/>
      </c>
      <c r="W36" s="452" t="str">
        <f t="shared" si="8"/>
        <v/>
      </c>
      <c r="X36" s="452" t="str">
        <f t="shared" si="8"/>
        <v/>
      </c>
      <c r="Y36" s="452" t="str">
        <f t="shared" si="8"/>
        <v/>
      </c>
      <c r="Z36" s="452" t="str">
        <f t="shared" si="8"/>
        <v/>
      </c>
      <c r="AA36" s="452" t="str">
        <f t="shared" si="8"/>
        <v/>
      </c>
      <c r="AB36" s="452" t="str">
        <f t="shared" si="8"/>
        <v/>
      </c>
      <c r="AC36" s="452" t="str">
        <f t="shared" si="8"/>
        <v/>
      </c>
      <c r="AD36" s="72"/>
      <c r="AE36" s="70" t="s">
        <v>138</v>
      </c>
      <c r="AF36" s="73" t="str">
        <f t="shared" si="9"/>
        <v/>
      </c>
      <c r="AG36" s="73" t="str">
        <f t="shared" si="9"/>
        <v/>
      </c>
      <c r="AH36" s="73" t="str">
        <f t="shared" si="9"/>
        <v/>
      </c>
      <c r="AI36" s="452" t="str">
        <f t="shared" si="9"/>
        <v/>
      </c>
      <c r="AJ36" s="452" t="str">
        <f t="shared" si="9"/>
        <v/>
      </c>
      <c r="AK36" s="452" t="str">
        <f t="shared" si="9"/>
        <v/>
      </c>
      <c r="AL36" s="452" t="str">
        <f t="shared" si="9"/>
        <v/>
      </c>
      <c r="AM36" s="452" t="str">
        <f t="shared" si="9"/>
        <v/>
      </c>
      <c r="AN36" s="452" t="str">
        <f t="shared" si="9"/>
        <v/>
      </c>
      <c r="AO36" s="452" t="str">
        <f t="shared" si="9"/>
        <v/>
      </c>
      <c r="AP36" s="452" t="str">
        <f t="shared" si="9"/>
        <v/>
      </c>
      <c r="AQ36" s="452" t="str">
        <f t="shared" si="9"/>
        <v/>
      </c>
    </row>
    <row r="37" spans="1:43" s="79" customFormat="1" ht="15.5" x14ac:dyDescent="0.35">
      <c r="A37" s="93" t="str">
        <f>'1B-ContPP'!A44</f>
        <v>Rezultatul financiar</v>
      </c>
      <c r="B37" s="76">
        <f>'1B-ContPP'!C44</f>
        <v>0</v>
      </c>
      <c r="C37" s="76">
        <f>'1B-ContPP'!D44</f>
        <v>0</v>
      </c>
      <c r="D37" s="76">
        <f>'1B-ContPP'!E44</f>
        <v>0</v>
      </c>
      <c r="E37" s="484">
        <f>'1B-ContPP'!F44</f>
        <v>0</v>
      </c>
      <c r="F37" s="484">
        <f>'1B-ContPP'!G44</f>
        <v>0</v>
      </c>
      <c r="G37" s="484">
        <f>'1B-ContPP'!H44</f>
        <v>0</v>
      </c>
      <c r="H37" s="484">
        <f>'1B-ContPP'!I44</f>
        <v>0</v>
      </c>
      <c r="I37" s="484">
        <f>'1B-ContPP'!J44</f>
        <v>0</v>
      </c>
      <c r="J37" s="484">
        <f>'1B-ContPP'!K44</f>
        <v>0</v>
      </c>
      <c r="K37" s="484">
        <f>'1B-ContPP'!L44</f>
        <v>0</v>
      </c>
      <c r="L37" s="484">
        <f>'1B-ContPP'!M44</f>
        <v>0</v>
      </c>
      <c r="M37" s="484">
        <f>'1B-ContPP'!N44</f>
        <v>0</v>
      </c>
      <c r="N37" s="484">
        <f>'1B-ContPP'!O44</f>
        <v>0</v>
      </c>
      <c r="O37" s="78"/>
      <c r="P37" s="75" t="s">
        <v>139</v>
      </c>
      <c r="Q37" s="77" t="str">
        <f t="shared" si="8"/>
        <v/>
      </c>
      <c r="R37" s="77" t="str">
        <f t="shared" si="8"/>
        <v/>
      </c>
      <c r="S37" s="77" t="str">
        <f t="shared" si="8"/>
        <v/>
      </c>
      <c r="T37" s="453" t="str">
        <f t="shared" si="8"/>
        <v/>
      </c>
      <c r="U37" s="453" t="str">
        <f t="shared" si="8"/>
        <v/>
      </c>
      <c r="V37" s="453" t="str">
        <f t="shared" si="8"/>
        <v/>
      </c>
      <c r="W37" s="453" t="str">
        <f t="shared" si="8"/>
        <v/>
      </c>
      <c r="X37" s="453" t="str">
        <f t="shared" si="8"/>
        <v/>
      </c>
      <c r="Y37" s="453" t="str">
        <f t="shared" si="8"/>
        <v/>
      </c>
      <c r="Z37" s="453" t="str">
        <f t="shared" si="8"/>
        <v/>
      </c>
      <c r="AA37" s="453" t="str">
        <f t="shared" si="8"/>
        <v/>
      </c>
      <c r="AB37" s="453" t="str">
        <f t="shared" si="8"/>
        <v/>
      </c>
      <c r="AC37" s="453" t="str">
        <f t="shared" si="8"/>
        <v/>
      </c>
      <c r="AD37" s="78"/>
      <c r="AE37" s="75" t="s">
        <v>139</v>
      </c>
      <c r="AF37" s="77" t="str">
        <f t="shared" si="9"/>
        <v/>
      </c>
      <c r="AG37" s="77" t="str">
        <f t="shared" si="9"/>
        <v/>
      </c>
      <c r="AH37" s="77" t="str">
        <f t="shared" si="9"/>
        <v/>
      </c>
      <c r="AI37" s="453" t="str">
        <f t="shared" si="9"/>
        <v/>
      </c>
      <c r="AJ37" s="453" t="str">
        <f t="shared" si="9"/>
        <v/>
      </c>
      <c r="AK37" s="453" t="str">
        <f t="shared" si="9"/>
        <v/>
      </c>
      <c r="AL37" s="453" t="str">
        <f t="shared" si="9"/>
        <v/>
      </c>
      <c r="AM37" s="453" t="str">
        <f t="shared" si="9"/>
        <v/>
      </c>
      <c r="AN37" s="453" t="str">
        <f t="shared" si="9"/>
        <v/>
      </c>
      <c r="AO37" s="453" t="str">
        <f t="shared" si="9"/>
        <v/>
      </c>
      <c r="AP37" s="453" t="str">
        <f t="shared" si="9"/>
        <v/>
      </c>
      <c r="AQ37" s="453" t="str">
        <f t="shared" si="9"/>
        <v/>
      </c>
    </row>
    <row r="38" spans="1:43" s="74" customFormat="1" ht="15" x14ac:dyDescent="0.35">
      <c r="A38" s="481" t="str">
        <f>'1B-ContPP'!A47</f>
        <v>Rezultatul curent</v>
      </c>
      <c r="B38" s="71">
        <f>'1B-ContPP'!C47</f>
        <v>0</v>
      </c>
      <c r="C38" s="71">
        <f>'1B-ContPP'!D47</f>
        <v>0</v>
      </c>
      <c r="D38" s="71">
        <f>'1B-ContPP'!E47</f>
        <v>0</v>
      </c>
      <c r="E38" s="482">
        <f>'1B-ContPP'!F47</f>
        <v>0</v>
      </c>
      <c r="F38" s="482">
        <f>'1B-ContPP'!G47</f>
        <v>0</v>
      </c>
      <c r="G38" s="482">
        <f>'1B-ContPP'!H47</f>
        <v>0</v>
      </c>
      <c r="H38" s="482">
        <f>'1B-ContPP'!I47</f>
        <v>0</v>
      </c>
      <c r="I38" s="482">
        <f>'1B-ContPP'!J47</f>
        <v>0</v>
      </c>
      <c r="J38" s="482">
        <f>'1B-ContPP'!K47</f>
        <v>0</v>
      </c>
      <c r="K38" s="482">
        <f>'1B-ContPP'!L47</f>
        <v>0</v>
      </c>
      <c r="L38" s="482">
        <f>'1B-ContPP'!M47</f>
        <v>0</v>
      </c>
      <c r="M38" s="482">
        <f>'1B-ContPP'!N47</f>
        <v>0</v>
      </c>
      <c r="N38" s="482">
        <f>'1B-ContPP'!O47</f>
        <v>0</v>
      </c>
      <c r="O38" s="72"/>
      <c r="P38" s="70" t="s">
        <v>142</v>
      </c>
      <c r="Q38" s="73" t="str">
        <f t="shared" si="8"/>
        <v/>
      </c>
      <c r="R38" s="73" t="str">
        <f t="shared" si="8"/>
        <v/>
      </c>
      <c r="S38" s="73" t="str">
        <f t="shared" si="8"/>
        <v/>
      </c>
      <c r="T38" s="452" t="str">
        <f t="shared" si="8"/>
        <v/>
      </c>
      <c r="U38" s="452" t="str">
        <f t="shared" si="8"/>
        <v/>
      </c>
      <c r="V38" s="452" t="str">
        <f t="shared" si="8"/>
        <v/>
      </c>
      <c r="W38" s="452" t="str">
        <f t="shared" si="8"/>
        <v/>
      </c>
      <c r="X38" s="452" t="str">
        <f t="shared" si="8"/>
        <v/>
      </c>
      <c r="Y38" s="452" t="str">
        <f t="shared" si="8"/>
        <v/>
      </c>
      <c r="Z38" s="452" t="str">
        <f t="shared" si="8"/>
        <v/>
      </c>
      <c r="AA38" s="452" t="str">
        <f t="shared" si="8"/>
        <v/>
      </c>
      <c r="AB38" s="452" t="str">
        <f t="shared" si="8"/>
        <v/>
      </c>
      <c r="AC38" s="452" t="str">
        <f t="shared" si="8"/>
        <v/>
      </c>
      <c r="AD38" s="72"/>
      <c r="AE38" s="70" t="s">
        <v>142</v>
      </c>
      <c r="AF38" s="73" t="str">
        <f t="shared" si="9"/>
        <v/>
      </c>
      <c r="AG38" s="73" t="str">
        <f t="shared" si="9"/>
        <v/>
      </c>
      <c r="AH38" s="73" t="str">
        <f t="shared" si="9"/>
        <v/>
      </c>
      <c r="AI38" s="452" t="str">
        <f t="shared" si="9"/>
        <v/>
      </c>
      <c r="AJ38" s="452" t="str">
        <f t="shared" si="9"/>
        <v/>
      </c>
      <c r="AK38" s="452" t="str">
        <f t="shared" si="9"/>
        <v/>
      </c>
      <c r="AL38" s="452" t="str">
        <f t="shared" si="9"/>
        <v/>
      </c>
      <c r="AM38" s="452" t="str">
        <f t="shared" si="9"/>
        <v/>
      </c>
      <c r="AN38" s="452" t="str">
        <f t="shared" si="9"/>
        <v/>
      </c>
      <c r="AO38" s="452" t="str">
        <f t="shared" si="9"/>
        <v/>
      </c>
      <c r="AP38" s="452" t="str">
        <f t="shared" si="9"/>
        <v/>
      </c>
      <c r="AQ38" s="452" t="str">
        <f t="shared" si="9"/>
        <v/>
      </c>
    </row>
    <row r="39" spans="1:43" s="74" customFormat="1" ht="15" x14ac:dyDescent="0.35">
      <c r="A39" s="481" t="str">
        <f>'1B-ContPP'!A50</f>
        <v>Venituri extraordinare*</v>
      </c>
      <c r="B39" s="71">
        <f>'1B-ContPP'!C50</f>
        <v>0</v>
      </c>
      <c r="C39" s="71">
        <f>'1B-ContPP'!D50</f>
        <v>0</v>
      </c>
      <c r="D39" s="71">
        <f>'1B-ContPP'!E50</f>
        <v>0</v>
      </c>
      <c r="E39" s="482">
        <f>'1B-ContPP'!F50</f>
        <v>0</v>
      </c>
      <c r="F39" s="482">
        <f>'1B-ContPP'!G50</f>
        <v>0</v>
      </c>
      <c r="G39" s="482">
        <f>'1B-ContPP'!H50</f>
        <v>0</v>
      </c>
      <c r="H39" s="482">
        <f>'1B-ContPP'!I50</f>
        <v>0</v>
      </c>
      <c r="I39" s="482">
        <f>'1B-ContPP'!J50</f>
        <v>0</v>
      </c>
      <c r="J39" s="482">
        <f>'1B-ContPP'!K50</f>
        <v>0</v>
      </c>
      <c r="K39" s="482">
        <f>'1B-ContPP'!L50</f>
        <v>0</v>
      </c>
      <c r="L39" s="482">
        <f>'1B-ContPP'!M50</f>
        <v>0</v>
      </c>
      <c r="M39" s="482">
        <f>'1B-ContPP'!N50</f>
        <v>0</v>
      </c>
      <c r="N39" s="482">
        <f>'1B-ContPP'!O50</f>
        <v>0</v>
      </c>
      <c r="O39" s="72"/>
      <c r="P39" s="70" t="s">
        <v>190</v>
      </c>
      <c r="Q39" s="73" t="str">
        <f t="shared" si="8"/>
        <v/>
      </c>
      <c r="R39" s="73" t="str">
        <f t="shared" si="8"/>
        <v/>
      </c>
      <c r="S39" s="73" t="str">
        <f t="shared" si="8"/>
        <v/>
      </c>
      <c r="T39" s="452" t="str">
        <f t="shared" si="8"/>
        <v/>
      </c>
      <c r="U39" s="452" t="str">
        <f t="shared" si="8"/>
        <v/>
      </c>
      <c r="V39" s="452" t="str">
        <f t="shared" si="8"/>
        <v/>
      </c>
      <c r="W39" s="452" t="str">
        <f t="shared" si="8"/>
        <v/>
      </c>
      <c r="X39" s="452" t="str">
        <f t="shared" si="8"/>
        <v/>
      </c>
      <c r="Y39" s="452" t="str">
        <f t="shared" si="8"/>
        <v/>
      </c>
      <c r="Z39" s="452" t="str">
        <f t="shared" si="8"/>
        <v/>
      </c>
      <c r="AA39" s="452" t="str">
        <f t="shared" si="8"/>
        <v/>
      </c>
      <c r="AB39" s="452" t="str">
        <f t="shared" si="8"/>
        <v/>
      </c>
      <c r="AC39" s="452" t="str">
        <f t="shared" si="8"/>
        <v/>
      </c>
      <c r="AD39" s="72"/>
      <c r="AE39" s="70" t="s">
        <v>190</v>
      </c>
      <c r="AF39" s="73" t="str">
        <f t="shared" si="9"/>
        <v/>
      </c>
      <c r="AG39" s="73" t="str">
        <f t="shared" si="9"/>
        <v/>
      </c>
      <c r="AH39" s="73" t="str">
        <f t="shared" si="9"/>
        <v/>
      </c>
      <c r="AI39" s="452" t="str">
        <f t="shared" si="9"/>
        <v/>
      </c>
      <c r="AJ39" s="452" t="str">
        <f t="shared" si="9"/>
        <v/>
      </c>
      <c r="AK39" s="452" t="str">
        <f t="shared" si="9"/>
        <v/>
      </c>
      <c r="AL39" s="452" t="str">
        <f t="shared" si="9"/>
        <v/>
      </c>
      <c r="AM39" s="452" t="str">
        <f t="shared" si="9"/>
        <v/>
      </c>
      <c r="AN39" s="452" t="str">
        <f t="shared" si="9"/>
        <v/>
      </c>
      <c r="AO39" s="452" t="str">
        <f t="shared" si="9"/>
        <v/>
      </c>
      <c r="AP39" s="452" t="str">
        <f t="shared" si="9"/>
        <v/>
      </c>
      <c r="AQ39" s="452" t="str">
        <f t="shared" si="9"/>
        <v/>
      </c>
    </row>
    <row r="40" spans="1:43" s="74" customFormat="1" ht="15" x14ac:dyDescent="0.35">
      <c r="A40" s="481" t="str">
        <f>'1B-ContPP'!A51</f>
        <v>Cheltuieli extraordinare*</v>
      </c>
      <c r="B40" s="71">
        <f>'1B-ContPP'!C51</f>
        <v>0</v>
      </c>
      <c r="C40" s="71">
        <f>'1B-ContPP'!D51</f>
        <v>0</v>
      </c>
      <c r="D40" s="71">
        <f>'1B-ContPP'!E51</f>
        <v>0</v>
      </c>
      <c r="E40" s="482">
        <f>'1B-ContPP'!F51</f>
        <v>0</v>
      </c>
      <c r="F40" s="482">
        <f>'1B-ContPP'!G51</f>
        <v>0</v>
      </c>
      <c r="G40" s="482">
        <f>'1B-ContPP'!H51</f>
        <v>0</v>
      </c>
      <c r="H40" s="482">
        <f>'1B-ContPP'!I51</f>
        <v>0</v>
      </c>
      <c r="I40" s="482">
        <f>'1B-ContPP'!J51</f>
        <v>0</v>
      </c>
      <c r="J40" s="482">
        <f>'1B-ContPP'!K51</f>
        <v>0</v>
      </c>
      <c r="K40" s="482">
        <f>'1B-ContPP'!L51</f>
        <v>0</v>
      </c>
      <c r="L40" s="482">
        <f>'1B-ContPP'!M51</f>
        <v>0</v>
      </c>
      <c r="M40" s="482">
        <f>'1B-ContPP'!N51</f>
        <v>0</v>
      </c>
      <c r="N40" s="482">
        <f>'1B-ContPP'!O51</f>
        <v>0</v>
      </c>
      <c r="O40" s="72"/>
      <c r="P40" s="70" t="s">
        <v>191</v>
      </c>
      <c r="Q40" s="73" t="str">
        <f t="shared" si="8"/>
        <v/>
      </c>
      <c r="R40" s="73" t="str">
        <f t="shared" si="8"/>
        <v/>
      </c>
      <c r="S40" s="73" t="str">
        <f t="shared" si="8"/>
        <v/>
      </c>
      <c r="T40" s="452" t="str">
        <f t="shared" si="8"/>
        <v/>
      </c>
      <c r="U40" s="452" t="str">
        <f t="shared" si="8"/>
        <v/>
      </c>
      <c r="V40" s="452" t="str">
        <f t="shared" si="8"/>
        <v/>
      </c>
      <c r="W40" s="452" t="str">
        <f t="shared" si="8"/>
        <v/>
      </c>
      <c r="X40" s="452" t="str">
        <f t="shared" si="8"/>
        <v/>
      </c>
      <c r="Y40" s="452" t="str">
        <f t="shared" si="8"/>
        <v/>
      </c>
      <c r="Z40" s="452" t="str">
        <f t="shared" si="8"/>
        <v/>
      </c>
      <c r="AA40" s="452" t="str">
        <f t="shared" si="8"/>
        <v/>
      </c>
      <c r="AB40" s="452" t="str">
        <f t="shared" si="8"/>
        <v/>
      </c>
      <c r="AC40" s="452" t="str">
        <f t="shared" si="8"/>
        <v/>
      </c>
      <c r="AD40" s="72"/>
      <c r="AE40" s="70" t="s">
        <v>191</v>
      </c>
      <c r="AF40" s="73" t="str">
        <f t="shared" si="9"/>
        <v/>
      </c>
      <c r="AG40" s="73" t="str">
        <f t="shared" si="9"/>
        <v/>
      </c>
      <c r="AH40" s="73" t="str">
        <f t="shared" si="9"/>
        <v/>
      </c>
      <c r="AI40" s="452" t="str">
        <f t="shared" si="9"/>
        <v/>
      </c>
      <c r="AJ40" s="452" t="str">
        <f t="shared" si="9"/>
        <v/>
      </c>
      <c r="AK40" s="452" t="str">
        <f t="shared" si="9"/>
        <v/>
      </c>
      <c r="AL40" s="452" t="str">
        <f t="shared" si="9"/>
        <v/>
      </c>
      <c r="AM40" s="452" t="str">
        <f t="shared" si="9"/>
        <v/>
      </c>
      <c r="AN40" s="452" t="str">
        <f t="shared" si="9"/>
        <v/>
      </c>
      <c r="AO40" s="452" t="str">
        <f t="shared" si="9"/>
        <v/>
      </c>
      <c r="AP40" s="452" t="str">
        <f t="shared" si="9"/>
        <v/>
      </c>
      <c r="AQ40" s="452" t="str">
        <f t="shared" si="9"/>
        <v/>
      </c>
    </row>
    <row r="41" spans="1:43" s="74" customFormat="1" ht="15" x14ac:dyDescent="0.35">
      <c r="A41" s="481" t="str">
        <f>'1B-ContPP'!A52</f>
        <v>Rezultatul extraordinar</v>
      </c>
      <c r="B41" s="71">
        <f>'1B-ContPP'!C52</f>
        <v>0</v>
      </c>
      <c r="C41" s="71">
        <f>'1B-ContPP'!D52</f>
        <v>0</v>
      </c>
      <c r="D41" s="71">
        <f>'1B-ContPP'!E52</f>
        <v>0</v>
      </c>
      <c r="E41" s="482">
        <f>'1B-ContPP'!F52</f>
        <v>0</v>
      </c>
      <c r="F41" s="482">
        <f>'1B-ContPP'!G52</f>
        <v>0</v>
      </c>
      <c r="G41" s="482">
        <f>'1B-ContPP'!H52</f>
        <v>0</v>
      </c>
      <c r="H41" s="482">
        <f>'1B-ContPP'!I52</f>
        <v>0</v>
      </c>
      <c r="I41" s="482">
        <f>'1B-ContPP'!J52</f>
        <v>0</v>
      </c>
      <c r="J41" s="482">
        <f>'1B-ContPP'!K52</f>
        <v>0</v>
      </c>
      <c r="K41" s="482">
        <f>'1B-ContPP'!L52</f>
        <v>0</v>
      </c>
      <c r="L41" s="482">
        <f>'1B-ContPP'!M52</f>
        <v>0</v>
      </c>
      <c r="M41" s="482">
        <f>'1B-ContPP'!N52</f>
        <v>0</v>
      </c>
      <c r="N41" s="482">
        <f>'1B-ContPP'!O52</f>
        <v>0</v>
      </c>
      <c r="O41" s="72"/>
      <c r="P41" s="70" t="s">
        <v>147</v>
      </c>
      <c r="Q41" s="73" t="str">
        <f t="shared" si="8"/>
        <v/>
      </c>
      <c r="R41" s="73" t="str">
        <f t="shared" si="8"/>
        <v/>
      </c>
      <c r="S41" s="73" t="str">
        <f t="shared" si="8"/>
        <v/>
      </c>
      <c r="T41" s="452" t="str">
        <f t="shared" si="8"/>
        <v/>
      </c>
      <c r="U41" s="452" t="str">
        <f t="shared" si="8"/>
        <v/>
      </c>
      <c r="V41" s="452" t="str">
        <f t="shared" si="8"/>
        <v/>
      </c>
      <c r="W41" s="452" t="str">
        <f t="shared" si="8"/>
        <v/>
      </c>
      <c r="X41" s="452" t="str">
        <f t="shared" si="8"/>
        <v/>
      </c>
      <c r="Y41" s="452" t="str">
        <f t="shared" si="8"/>
        <v/>
      </c>
      <c r="Z41" s="452" t="str">
        <f t="shared" si="8"/>
        <v/>
      </c>
      <c r="AA41" s="452" t="str">
        <f t="shared" si="8"/>
        <v/>
      </c>
      <c r="AB41" s="452" t="str">
        <f t="shared" si="8"/>
        <v/>
      </c>
      <c r="AC41" s="452" t="str">
        <f t="shared" si="8"/>
        <v/>
      </c>
      <c r="AD41" s="72"/>
      <c r="AE41" s="70" t="s">
        <v>147</v>
      </c>
      <c r="AF41" s="73" t="str">
        <f t="shared" si="9"/>
        <v/>
      </c>
      <c r="AG41" s="73" t="str">
        <f t="shared" si="9"/>
        <v/>
      </c>
      <c r="AH41" s="73" t="str">
        <f t="shared" si="9"/>
        <v/>
      </c>
      <c r="AI41" s="452" t="str">
        <f t="shared" si="9"/>
        <v/>
      </c>
      <c r="AJ41" s="452" t="str">
        <f t="shared" si="9"/>
        <v/>
      </c>
      <c r="AK41" s="452" t="str">
        <f t="shared" si="9"/>
        <v/>
      </c>
      <c r="AL41" s="452" t="str">
        <f t="shared" si="9"/>
        <v/>
      </c>
      <c r="AM41" s="452" t="str">
        <f t="shared" si="9"/>
        <v/>
      </c>
      <c r="AN41" s="452" t="str">
        <f t="shared" si="9"/>
        <v/>
      </c>
      <c r="AO41" s="452" t="str">
        <f t="shared" si="9"/>
        <v/>
      </c>
      <c r="AP41" s="452" t="str">
        <f t="shared" si="9"/>
        <v/>
      </c>
      <c r="AQ41" s="452" t="str">
        <f t="shared" si="9"/>
        <v/>
      </c>
    </row>
    <row r="42" spans="1:43" s="74" customFormat="1" ht="15" x14ac:dyDescent="0.35">
      <c r="A42" s="481" t="str">
        <f>'1B-ContPP'!A55</f>
        <v>Venituri totale</v>
      </c>
      <c r="B42" s="71">
        <f>'1B-ContPP'!C55</f>
        <v>0</v>
      </c>
      <c r="C42" s="71">
        <f>'1B-ContPP'!D55</f>
        <v>0</v>
      </c>
      <c r="D42" s="71">
        <f>'1B-ContPP'!E55</f>
        <v>0</v>
      </c>
      <c r="E42" s="482">
        <f>'1B-ContPP'!F55</f>
        <v>0</v>
      </c>
      <c r="F42" s="482">
        <f>'1B-ContPP'!G55</f>
        <v>0</v>
      </c>
      <c r="G42" s="482">
        <f>'1B-ContPP'!H55</f>
        <v>0</v>
      </c>
      <c r="H42" s="482">
        <f>'1B-ContPP'!I55</f>
        <v>0</v>
      </c>
      <c r="I42" s="482">
        <f>'1B-ContPP'!J55</f>
        <v>0</v>
      </c>
      <c r="J42" s="482">
        <f>'1B-ContPP'!K55</f>
        <v>0</v>
      </c>
      <c r="K42" s="482">
        <f>'1B-ContPP'!L55</f>
        <v>0</v>
      </c>
      <c r="L42" s="482">
        <f>'1B-ContPP'!M55</f>
        <v>0</v>
      </c>
      <c r="M42" s="482">
        <f>'1B-ContPP'!N55</f>
        <v>0</v>
      </c>
      <c r="N42" s="482">
        <f>'1B-ContPP'!O55</f>
        <v>0</v>
      </c>
      <c r="O42" s="72"/>
      <c r="P42" s="70" t="s">
        <v>150</v>
      </c>
      <c r="Q42" s="73" t="str">
        <f t="shared" si="8"/>
        <v/>
      </c>
      <c r="R42" s="73" t="str">
        <f t="shared" si="8"/>
        <v/>
      </c>
      <c r="S42" s="73" t="str">
        <f t="shared" si="8"/>
        <v/>
      </c>
      <c r="T42" s="452" t="str">
        <f t="shared" si="8"/>
        <v/>
      </c>
      <c r="U42" s="452" t="str">
        <f t="shared" si="8"/>
        <v/>
      </c>
      <c r="V42" s="452" t="str">
        <f t="shared" si="8"/>
        <v/>
      </c>
      <c r="W42" s="452" t="str">
        <f t="shared" si="8"/>
        <v/>
      </c>
      <c r="X42" s="452" t="str">
        <f t="shared" si="8"/>
        <v/>
      </c>
      <c r="Y42" s="452" t="str">
        <f t="shared" si="8"/>
        <v/>
      </c>
      <c r="Z42" s="452" t="str">
        <f t="shared" si="8"/>
        <v/>
      </c>
      <c r="AA42" s="452" t="str">
        <f t="shared" si="8"/>
        <v/>
      </c>
      <c r="AB42" s="452" t="str">
        <f t="shared" si="8"/>
        <v/>
      </c>
      <c r="AC42" s="452" t="str">
        <f t="shared" si="8"/>
        <v/>
      </c>
      <c r="AD42" s="72"/>
      <c r="AE42" s="70" t="s">
        <v>150</v>
      </c>
      <c r="AF42" s="73" t="str">
        <f t="shared" si="9"/>
        <v/>
      </c>
      <c r="AG42" s="73" t="str">
        <f t="shared" si="9"/>
        <v/>
      </c>
      <c r="AH42" s="73" t="str">
        <f t="shared" si="9"/>
        <v/>
      </c>
      <c r="AI42" s="452" t="str">
        <f t="shared" si="9"/>
        <v/>
      </c>
      <c r="AJ42" s="452" t="str">
        <f t="shared" si="9"/>
        <v/>
      </c>
      <c r="AK42" s="452" t="str">
        <f t="shared" si="9"/>
        <v/>
      </c>
      <c r="AL42" s="452" t="str">
        <f t="shared" si="9"/>
        <v/>
      </c>
      <c r="AM42" s="452" t="str">
        <f t="shared" si="9"/>
        <v/>
      </c>
      <c r="AN42" s="452" t="str">
        <f t="shared" si="9"/>
        <v/>
      </c>
      <c r="AO42" s="452" t="str">
        <f t="shared" si="9"/>
        <v/>
      </c>
      <c r="AP42" s="452" t="str">
        <f t="shared" si="9"/>
        <v/>
      </c>
      <c r="AQ42" s="452" t="str">
        <f t="shared" si="9"/>
        <v/>
      </c>
    </row>
    <row r="43" spans="1:43" s="79" customFormat="1" ht="15.5" x14ac:dyDescent="0.35">
      <c r="A43" s="481" t="str">
        <f>'1B-ContPP'!A56</f>
        <v>Cheltuieli totale</v>
      </c>
      <c r="B43" s="71">
        <f>'1B-ContPP'!C56</f>
        <v>0</v>
      </c>
      <c r="C43" s="71">
        <f>'1B-ContPP'!D56</f>
        <v>0</v>
      </c>
      <c r="D43" s="71">
        <f>'1B-ContPP'!E56</f>
        <v>0</v>
      </c>
      <c r="E43" s="482">
        <f>'1B-ContPP'!F56</f>
        <v>0</v>
      </c>
      <c r="F43" s="482">
        <f>'1B-ContPP'!G56</f>
        <v>0</v>
      </c>
      <c r="G43" s="482">
        <f>'1B-ContPP'!H56</f>
        <v>0</v>
      </c>
      <c r="H43" s="482">
        <f>'1B-ContPP'!I56</f>
        <v>0</v>
      </c>
      <c r="I43" s="482">
        <f>'1B-ContPP'!J56</f>
        <v>0</v>
      </c>
      <c r="J43" s="482">
        <f>'1B-ContPP'!K56</f>
        <v>0</v>
      </c>
      <c r="K43" s="482">
        <f>'1B-ContPP'!L56</f>
        <v>0</v>
      </c>
      <c r="L43" s="482">
        <f>'1B-ContPP'!M56</f>
        <v>0</v>
      </c>
      <c r="M43" s="482">
        <f>'1B-ContPP'!N56</f>
        <v>0</v>
      </c>
      <c r="N43" s="482">
        <f>'1B-ContPP'!O56</f>
        <v>0</v>
      </c>
      <c r="O43" s="78"/>
      <c r="P43" s="70" t="s">
        <v>151</v>
      </c>
      <c r="Q43" s="73" t="str">
        <f t="shared" si="8"/>
        <v/>
      </c>
      <c r="R43" s="73" t="str">
        <f t="shared" si="8"/>
        <v/>
      </c>
      <c r="S43" s="73" t="str">
        <f t="shared" si="8"/>
        <v/>
      </c>
      <c r="T43" s="452" t="str">
        <f t="shared" si="8"/>
        <v/>
      </c>
      <c r="U43" s="452" t="str">
        <f t="shared" si="8"/>
        <v/>
      </c>
      <c r="V43" s="452" t="str">
        <f t="shared" si="8"/>
        <v/>
      </c>
      <c r="W43" s="452" t="str">
        <f t="shared" si="8"/>
        <v/>
      </c>
      <c r="X43" s="452" t="str">
        <f t="shared" si="8"/>
        <v/>
      </c>
      <c r="Y43" s="452" t="str">
        <f t="shared" si="8"/>
        <v/>
      </c>
      <c r="Z43" s="452" t="str">
        <f t="shared" si="8"/>
        <v/>
      </c>
      <c r="AA43" s="452" t="str">
        <f t="shared" si="8"/>
        <v/>
      </c>
      <c r="AB43" s="452" t="str">
        <f t="shared" si="8"/>
        <v/>
      </c>
      <c r="AC43" s="452" t="str">
        <f t="shared" si="8"/>
        <v/>
      </c>
      <c r="AD43" s="72"/>
      <c r="AE43" s="70" t="s">
        <v>151</v>
      </c>
      <c r="AF43" s="73" t="str">
        <f t="shared" si="9"/>
        <v/>
      </c>
      <c r="AG43" s="73" t="str">
        <f t="shared" si="9"/>
        <v/>
      </c>
      <c r="AH43" s="73" t="str">
        <f t="shared" si="9"/>
        <v/>
      </c>
      <c r="AI43" s="452" t="str">
        <f t="shared" si="9"/>
        <v/>
      </c>
      <c r="AJ43" s="452" t="str">
        <f t="shared" si="9"/>
        <v/>
      </c>
      <c r="AK43" s="452" t="str">
        <f t="shared" si="9"/>
        <v/>
      </c>
      <c r="AL43" s="452" t="str">
        <f t="shared" si="9"/>
        <v/>
      </c>
      <c r="AM43" s="452" t="str">
        <f t="shared" si="9"/>
        <v/>
      </c>
      <c r="AN43" s="452" t="str">
        <f t="shared" si="9"/>
        <v/>
      </c>
      <c r="AO43" s="452" t="str">
        <f t="shared" si="9"/>
        <v/>
      </c>
      <c r="AP43" s="452" t="str">
        <f t="shared" si="9"/>
        <v/>
      </c>
      <c r="AQ43" s="452" t="str">
        <f t="shared" si="9"/>
        <v/>
      </c>
    </row>
    <row r="44" spans="1:43" s="74" customFormat="1" ht="15" x14ac:dyDescent="0.35">
      <c r="A44" s="481" t="str">
        <f>'1B-ContPP'!A57</f>
        <v>Rezultatul brut</v>
      </c>
      <c r="B44" s="71">
        <f>'1B-ContPP'!C57</f>
        <v>0</v>
      </c>
      <c r="C44" s="71">
        <f>'1B-ContPP'!D57</f>
        <v>0</v>
      </c>
      <c r="D44" s="71">
        <f>'1B-ContPP'!E57</f>
        <v>0</v>
      </c>
      <c r="E44" s="482">
        <f>'1B-ContPP'!F57</f>
        <v>0</v>
      </c>
      <c r="F44" s="482">
        <f>'1B-ContPP'!G57</f>
        <v>0</v>
      </c>
      <c r="G44" s="482">
        <f>'1B-ContPP'!H57</f>
        <v>0</v>
      </c>
      <c r="H44" s="482">
        <f>'1B-ContPP'!I57</f>
        <v>0</v>
      </c>
      <c r="I44" s="482">
        <f>'1B-ContPP'!J57</f>
        <v>0</v>
      </c>
      <c r="J44" s="482">
        <f>'1B-ContPP'!K57</f>
        <v>0</v>
      </c>
      <c r="K44" s="482">
        <f>'1B-ContPP'!L57</f>
        <v>0</v>
      </c>
      <c r="L44" s="482">
        <f>'1B-ContPP'!M57</f>
        <v>0</v>
      </c>
      <c r="M44" s="482">
        <f>'1B-ContPP'!N57</f>
        <v>0</v>
      </c>
      <c r="N44" s="482">
        <f>'1B-ContPP'!O57</f>
        <v>0</v>
      </c>
      <c r="O44" s="72"/>
      <c r="P44" s="70" t="s">
        <v>152</v>
      </c>
      <c r="Q44" s="73" t="str">
        <f t="shared" si="8"/>
        <v/>
      </c>
      <c r="R44" s="73" t="str">
        <f t="shared" si="8"/>
        <v/>
      </c>
      <c r="S44" s="73" t="str">
        <f t="shared" si="8"/>
        <v/>
      </c>
      <c r="T44" s="452" t="str">
        <f t="shared" si="8"/>
        <v/>
      </c>
      <c r="U44" s="452" t="str">
        <f t="shared" si="8"/>
        <v/>
      </c>
      <c r="V44" s="452" t="str">
        <f t="shared" si="8"/>
        <v/>
      </c>
      <c r="W44" s="452" t="str">
        <f t="shared" si="8"/>
        <v/>
      </c>
      <c r="X44" s="452" t="str">
        <f t="shared" si="8"/>
        <v/>
      </c>
      <c r="Y44" s="452" t="str">
        <f t="shared" ref="R44:AC50" si="10">IF(ISERROR(J44/J$25),"",J44/J$25)</f>
        <v/>
      </c>
      <c r="Z44" s="452" t="str">
        <f t="shared" si="10"/>
        <v/>
      </c>
      <c r="AA44" s="452" t="str">
        <f t="shared" si="10"/>
        <v/>
      </c>
      <c r="AB44" s="452" t="str">
        <f t="shared" si="10"/>
        <v/>
      </c>
      <c r="AC44" s="452" t="str">
        <f t="shared" si="10"/>
        <v/>
      </c>
      <c r="AD44" s="72"/>
      <c r="AE44" s="70" t="s">
        <v>152</v>
      </c>
      <c r="AF44" s="73" t="str">
        <f t="shared" si="9"/>
        <v/>
      </c>
      <c r="AG44" s="73" t="str">
        <f t="shared" si="9"/>
        <v/>
      </c>
      <c r="AH44" s="73" t="str">
        <f t="shared" si="9"/>
        <v/>
      </c>
      <c r="AI44" s="452" t="str">
        <f t="shared" si="9"/>
        <v/>
      </c>
      <c r="AJ44" s="452" t="str">
        <f t="shared" si="9"/>
        <v/>
      </c>
      <c r="AK44" s="452" t="str">
        <f t="shared" si="9"/>
        <v/>
      </c>
      <c r="AL44" s="452" t="str">
        <f t="shared" si="9"/>
        <v/>
      </c>
      <c r="AM44" s="452" t="str">
        <f t="shared" si="9"/>
        <v/>
      </c>
      <c r="AN44" s="452" t="str">
        <f t="shared" si="9"/>
        <v/>
      </c>
      <c r="AO44" s="452" t="str">
        <f t="shared" si="9"/>
        <v/>
      </c>
      <c r="AP44" s="452" t="str">
        <f t="shared" si="9"/>
        <v/>
      </c>
      <c r="AQ44" s="452" t="str">
        <f t="shared" si="9"/>
        <v/>
      </c>
    </row>
    <row r="45" spans="1:43" s="79" customFormat="1" ht="15.5" x14ac:dyDescent="0.35">
      <c r="A45" s="93" t="str">
        <f>'1B-ContPP'!A60</f>
        <v>Impozit pe profit</v>
      </c>
      <c r="B45" s="76">
        <f>'1B-ContPP'!C60</f>
        <v>0</v>
      </c>
      <c r="C45" s="76">
        <f>'1B-ContPP'!D60</f>
        <v>0</v>
      </c>
      <c r="D45" s="76">
        <f>'1B-ContPP'!E60</f>
        <v>0</v>
      </c>
      <c r="E45" s="484">
        <f>'1B-ContPP'!F60</f>
        <v>0</v>
      </c>
      <c r="F45" s="484">
        <f>'1B-ContPP'!G60</f>
        <v>0</v>
      </c>
      <c r="G45" s="484">
        <f>'1B-ContPP'!H60</f>
        <v>0</v>
      </c>
      <c r="H45" s="484">
        <f>'1B-ContPP'!I60</f>
        <v>0</v>
      </c>
      <c r="I45" s="484">
        <f>'1B-ContPP'!J60</f>
        <v>0</v>
      </c>
      <c r="J45" s="484">
        <f>'1B-ContPP'!K60</f>
        <v>0</v>
      </c>
      <c r="K45" s="484">
        <f>'1B-ContPP'!L60</f>
        <v>0</v>
      </c>
      <c r="L45" s="484">
        <f>'1B-ContPP'!M60</f>
        <v>0</v>
      </c>
      <c r="M45" s="484">
        <f>'1B-ContPP'!N60</f>
        <v>0</v>
      </c>
      <c r="N45" s="484">
        <f>'1B-ContPP'!O60</f>
        <v>0</v>
      </c>
      <c r="O45" s="78"/>
      <c r="P45" s="75" t="s">
        <v>155</v>
      </c>
      <c r="Q45" s="77" t="str">
        <f t="shared" ref="Q45:Q50" si="11">IF(ISERROR(B45/B$25),"",B45/B$25)</f>
        <v/>
      </c>
      <c r="R45" s="77" t="str">
        <f t="shared" si="10"/>
        <v/>
      </c>
      <c r="S45" s="77" t="str">
        <f t="shared" si="10"/>
        <v/>
      </c>
      <c r="T45" s="453" t="str">
        <f t="shared" si="10"/>
        <v/>
      </c>
      <c r="U45" s="453" t="str">
        <f t="shared" si="10"/>
        <v/>
      </c>
      <c r="V45" s="453" t="str">
        <f t="shared" si="10"/>
        <v/>
      </c>
      <c r="W45" s="453" t="str">
        <f t="shared" si="10"/>
        <v/>
      </c>
      <c r="X45" s="453" t="str">
        <f t="shared" si="10"/>
        <v/>
      </c>
      <c r="Y45" s="453" t="str">
        <f t="shared" si="10"/>
        <v/>
      </c>
      <c r="Z45" s="453" t="str">
        <f t="shared" si="10"/>
        <v/>
      </c>
      <c r="AA45" s="453" t="str">
        <f t="shared" si="10"/>
        <v/>
      </c>
      <c r="AB45" s="453" t="str">
        <f t="shared" si="10"/>
        <v/>
      </c>
      <c r="AC45" s="453" t="str">
        <f t="shared" si="10"/>
        <v/>
      </c>
      <c r="AD45" s="78"/>
      <c r="AE45" s="75" t="s">
        <v>155</v>
      </c>
      <c r="AF45" s="77" t="str">
        <f>IF(ISERROR((C45-B45)/B45),"",(C45-B45)/B45)</f>
        <v/>
      </c>
      <c r="AG45" s="77" t="str">
        <f>IF(ISERROR((D45-C45)/C45),"",(D45-C45)/C45)</f>
        <v/>
      </c>
      <c r="AH45" s="77" t="str">
        <f t="shared" ref="AH45:AQ46" si="12">IF(ISERROR((E45-D45)/D45),"",(E45-D45)/D45)</f>
        <v/>
      </c>
      <c r="AI45" s="453" t="str">
        <f t="shared" si="12"/>
        <v/>
      </c>
      <c r="AJ45" s="453" t="str">
        <f t="shared" si="12"/>
        <v/>
      </c>
      <c r="AK45" s="453" t="str">
        <f t="shared" si="12"/>
        <v/>
      </c>
      <c r="AL45" s="453" t="str">
        <f t="shared" si="12"/>
        <v/>
      </c>
      <c r="AM45" s="453" t="str">
        <f t="shared" si="12"/>
        <v/>
      </c>
      <c r="AN45" s="453" t="str">
        <f t="shared" si="12"/>
        <v/>
      </c>
      <c r="AO45" s="453" t="str">
        <f t="shared" si="12"/>
        <v/>
      </c>
      <c r="AP45" s="453" t="str">
        <f t="shared" si="12"/>
        <v/>
      </c>
      <c r="AQ45" s="453" t="str">
        <f t="shared" si="12"/>
        <v/>
      </c>
    </row>
    <row r="46" spans="1:43" s="79" customFormat="1" ht="24" x14ac:dyDescent="0.35">
      <c r="A46" s="93" t="str">
        <f>'1B-ContPP'!A61</f>
        <v>Alte impozite neprezentate la elementele de mai sus</v>
      </c>
      <c r="B46" s="76">
        <f>'1B-ContPP'!C61</f>
        <v>0</v>
      </c>
      <c r="C46" s="76">
        <f>'1B-ContPP'!D61</f>
        <v>0</v>
      </c>
      <c r="D46" s="76">
        <f>'1B-ContPP'!E61</f>
        <v>0</v>
      </c>
      <c r="E46" s="484">
        <f>'1B-ContPP'!F61</f>
        <v>0</v>
      </c>
      <c r="F46" s="484">
        <f>'1B-ContPP'!G61</f>
        <v>0</v>
      </c>
      <c r="G46" s="484">
        <f>'1B-ContPP'!H61</f>
        <v>0</v>
      </c>
      <c r="H46" s="484">
        <f>'1B-ContPP'!I61</f>
        <v>0</v>
      </c>
      <c r="I46" s="484">
        <f>'1B-ContPP'!J61</f>
        <v>0</v>
      </c>
      <c r="J46" s="484">
        <f>'1B-ContPP'!K61</f>
        <v>0</v>
      </c>
      <c r="K46" s="484">
        <f>'1B-ContPP'!L61</f>
        <v>0</v>
      </c>
      <c r="L46" s="484">
        <f>'1B-ContPP'!M61</f>
        <v>0</v>
      </c>
      <c r="M46" s="484">
        <f>'1B-ContPP'!N61</f>
        <v>0</v>
      </c>
      <c r="N46" s="484">
        <f>'1B-ContPP'!O61</f>
        <v>0</v>
      </c>
      <c r="O46" s="78"/>
      <c r="P46" s="93" t="str">
        <f>A46</f>
        <v>Alte impozite neprezentate la elementele de mai sus</v>
      </c>
      <c r="Q46" s="94" t="str">
        <f t="shared" si="11"/>
        <v/>
      </c>
      <c r="R46" s="94" t="str">
        <f>IF(ISERROR(C46/C$25),"",C46/C$25)</f>
        <v/>
      </c>
      <c r="S46" s="94" t="str">
        <f t="shared" si="10"/>
        <v/>
      </c>
      <c r="T46" s="453" t="str">
        <f t="shared" si="10"/>
        <v/>
      </c>
      <c r="U46" s="453" t="str">
        <f t="shared" si="10"/>
        <v/>
      </c>
      <c r="V46" s="453" t="str">
        <f t="shared" si="10"/>
        <v/>
      </c>
      <c r="W46" s="453" t="str">
        <f t="shared" si="10"/>
        <v/>
      </c>
      <c r="X46" s="453" t="str">
        <f t="shared" si="10"/>
        <v/>
      </c>
      <c r="Y46" s="453" t="str">
        <f t="shared" si="10"/>
        <v/>
      </c>
      <c r="Z46" s="453" t="str">
        <f t="shared" si="10"/>
        <v/>
      </c>
      <c r="AA46" s="453" t="str">
        <f t="shared" si="10"/>
        <v/>
      </c>
      <c r="AB46" s="453" t="str">
        <f t="shared" si="10"/>
        <v/>
      </c>
      <c r="AC46" s="453" t="str">
        <f t="shared" si="10"/>
        <v/>
      </c>
      <c r="AD46" s="78"/>
      <c r="AE46" s="93" t="str">
        <f>A46</f>
        <v>Alte impozite neprezentate la elementele de mai sus</v>
      </c>
      <c r="AF46" s="77" t="str">
        <f>IF(ISERROR((C46-B46)/B46),"",(C46-B46)/B46)</f>
        <v/>
      </c>
      <c r="AG46" s="77" t="str">
        <f>IF(ISERROR((D46-C46)/C46),"",(D46-C46)/C46)</f>
        <v/>
      </c>
      <c r="AH46" s="77" t="str">
        <f t="shared" si="12"/>
        <v/>
      </c>
      <c r="AI46" s="453" t="str">
        <f>IF(ISERROR((F46-E46)/E46),"",(F46-E46)/E46)</f>
        <v/>
      </c>
      <c r="AJ46" s="453" t="str">
        <f t="shared" si="12"/>
        <v/>
      </c>
      <c r="AK46" s="453" t="str">
        <f t="shared" si="12"/>
        <v/>
      </c>
      <c r="AL46" s="453" t="str">
        <f t="shared" si="12"/>
        <v/>
      </c>
      <c r="AM46" s="453" t="str">
        <f t="shared" si="12"/>
        <v/>
      </c>
      <c r="AN46" s="453" t="str">
        <f t="shared" si="12"/>
        <v/>
      </c>
      <c r="AO46" s="453" t="str">
        <f t="shared" si="12"/>
        <v/>
      </c>
      <c r="AP46" s="453" t="str">
        <f t="shared" si="12"/>
        <v/>
      </c>
      <c r="AQ46" s="453" t="str">
        <f t="shared" si="12"/>
        <v/>
      </c>
    </row>
    <row r="47" spans="1:43" s="74" customFormat="1" ht="15" x14ac:dyDescent="0.35">
      <c r="A47" s="481" t="str">
        <f>'1B-ContPP'!A62</f>
        <v>Rezultatul net</v>
      </c>
      <c r="B47" s="71">
        <f>'1B-ContPP'!C62</f>
        <v>0</v>
      </c>
      <c r="C47" s="71">
        <f>'1B-ContPP'!D62</f>
        <v>0</v>
      </c>
      <c r="D47" s="71">
        <f>'1B-ContPP'!E62</f>
        <v>0</v>
      </c>
      <c r="E47" s="482">
        <f>'1B-ContPP'!F62</f>
        <v>0</v>
      </c>
      <c r="F47" s="482">
        <f>'1B-ContPP'!G62</f>
        <v>0</v>
      </c>
      <c r="G47" s="482">
        <f>'1B-ContPP'!H62</f>
        <v>0</v>
      </c>
      <c r="H47" s="482">
        <f>'1B-ContPP'!I62</f>
        <v>0</v>
      </c>
      <c r="I47" s="482">
        <f>'1B-ContPP'!J62</f>
        <v>0</v>
      </c>
      <c r="J47" s="482">
        <f>'1B-ContPP'!K62</f>
        <v>0</v>
      </c>
      <c r="K47" s="482">
        <f>'1B-ContPP'!L62</f>
        <v>0</v>
      </c>
      <c r="L47" s="482">
        <f>'1B-ContPP'!M62</f>
        <v>0</v>
      </c>
      <c r="M47" s="482">
        <f>'1B-ContPP'!N62</f>
        <v>0</v>
      </c>
      <c r="N47" s="482">
        <f>'1B-ContPP'!O62</f>
        <v>0</v>
      </c>
      <c r="O47" s="72"/>
      <c r="P47" s="70" t="s">
        <v>157</v>
      </c>
      <c r="Q47" s="73" t="str">
        <f t="shared" si="11"/>
        <v/>
      </c>
      <c r="R47" s="73" t="str">
        <f>IF(ISERROR(C47/C$25),"",C47/C$25)</f>
        <v/>
      </c>
      <c r="S47" s="73" t="str">
        <f t="shared" si="10"/>
        <v/>
      </c>
      <c r="T47" s="452" t="str">
        <f t="shared" si="10"/>
        <v/>
      </c>
      <c r="U47" s="452" t="str">
        <f t="shared" si="10"/>
        <v/>
      </c>
      <c r="V47" s="452" t="str">
        <f t="shared" si="10"/>
        <v/>
      </c>
      <c r="W47" s="452" t="str">
        <f t="shared" si="10"/>
        <v/>
      </c>
      <c r="X47" s="452" t="str">
        <f t="shared" si="10"/>
        <v/>
      </c>
      <c r="Y47" s="452" t="str">
        <f t="shared" si="10"/>
        <v/>
      </c>
      <c r="Z47" s="452" t="str">
        <f t="shared" si="10"/>
        <v/>
      </c>
      <c r="AA47" s="452" t="str">
        <f t="shared" si="10"/>
        <v/>
      </c>
      <c r="AB47" s="452" t="str">
        <f t="shared" si="10"/>
        <v/>
      </c>
      <c r="AC47" s="452" t="str">
        <f t="shared" si="10"/>
        <v/>
      </c>
      <c r="AD47" s="72"/>
      <c r="AE47" s="70" t="s">
        <v>157</v>
      </c>
      <c r="AF47" s="73" t="str">
        <f>IF(ISERROR((C47-B47)/B47),"",(C47-B47)/B47)</f>
        <v/>
      </c>
      <c r="AG47" s="73" t="str">
        <f t="shared" ref="AG47:AQ50" si="13">IF(ISERROR((D47-C47)/C47),"",(D47-C47)/C47)</f>
        <v/>
      </c>
      <c r="AH47" s="73" t="str">
        <f t="shared" si="13"/>
        <v/>
      </c>
      <c r="AI47" s="452" t="str">
        <f t="shared" si="13"/>
        <v/>
      </c>
      <c r="AJ47" s="452" t="str">
        <f t="shared" si="13"/>
        <v/>
      </c>
      <c r="AK47" s="452" t="str">
        <f t="shared" si="13"/>
        <v/>
      </c>
      <c r="AL47" s="452" t="str">
        <f t="shared" si="13"/>
        <v/>
      </c>
      <c r="AM47" s="452" t="str">
        <f t="shared" si="13"/>
        <v/>
      </c>
      <c r="AN47" s="452" t="str">
        <f t="shared" si="13"/>
        <v/>
      </c>
      <c r="AO47" s="452" t="str">
        <f t="shared" si="13"/>
        <v/>
      </c>
      <c r="AP47" s="452" t="str">
        <f t="shared" si="13"/>
        <v/>
      </c>
      <c r="AQ47" s="452" t="str">
        <f t="shared" si="13"/>
        <v/>
      </c>
    </row>
    <row r="48" spans="1:43" s="74" customFormat="1" ht="15" x14ac:dyDescent="0.35">
      <c r="A48" s="481" t="s">
        <v>192</v>
      </c>
      <c r="B48" s="71">
        <f>B47+B45+B46</f>
        <v>0</v>
      </c>
      <c r="C48" s="71">
        <f>C47+C45+C46</f>
        <v>0</v>
      </c>
      <c r="D48" s="71">
        <f t="shared" ref="D48:N48" si="14">D47+D45+D46</f>
        <v>0</v>
      </c>
      <c r="E48" s="482">
        <f t="shared" si="14"/>
        <v>0</v>
      </c>
      <c r="F48" s="482">
        <f t="shared" si="14"/>
        <v>0</v>
      </c>
      <c r="G48" s="482">
        <f t="shared" si="14"/>
        <v>0</v>
      </c>
      <c r="H48" s="482">
        <f t="shared" si="14"/>
        <v>0</v>
      </c>
      <c r="I48" s="482">
        <f t="shared" si="14"/>
        <v>0</v>
      </c>
      <c r="J48" s="482">
        <f t="shared" si="14"/>
        <v>0</v>
      </c>
      <c r="K48" s="482">
        <f t="shared" si="14"/>
        <v>0</v>
      </c>
      <c r="L48" s="482">
        <f t="shared" si="14"/>
        <v>0</v>
      </c>
      <c r="M48" s="482">
        <f t="shared" si="14"/>
        <v>0</v>
      </c>
      <c r="N48" s="482">
        <f t="shared" si="14"/>
        <v>0</v>
      </c>
      <c r="O48" s="72"/>
      <c r="P48" s="70" t="s">
        <v>192</v>
      </c>
      <c r="Q48" s="73" t="str">
        <f t="shared" si="11"/>
        <v/>
      </c>
      <c r="R48" s="73" t="str">
        <f t="shared" si="10"/>
        <v/>
      </c>
      <c r="S48" s="73" t="str">
        <f t="shared" si="10"/>
        <v/>
      </c>
      <c r="T48" s="452" t="str">
        <f t="shared" si="10"/>
        <v/>
      </c>
      <c r="U48" s="452" t="str">
        <f t="shared" si="10"/>
        <v/>
      </c>
      <c r="V48" s="452" t="str">
        <f t="shared" si="10"/>
        <v/>
      </c>
      <c r="W48" s="452" t="str">
        <f t="shared" si="10"/>
        <v/>
      </c>
      <c r="X48" s="452" t="str">
        <f t="shared" si="10"/>
        <v/>
      </c>
      <c r="Y48" s="452" t="str">
        <f t="shared" si="10"/>
        <v/>
      </c>
      <c r="Z48" s="452" t="str">
        <f t="shared" si="10"/>
        <v/>
      </c>
      <c r="AA48" s="452" t="str">
        <f t="shared" si="10"/>
        <v/>
      </c>
      <c r="AB48" s="452" t="str">
        <f t="shared" si="10"/>
        <v/>
      </c>
      <c r="AC48" s="452" t="str">
        <f t="shared" si="10"/>
        <v/>
      </c>
      <c r="AD48" s="72"/>
      <c r="AE48" s="70" t="s">
        <v>192</v>
      </c>
      <c r="AF48" s="73" t="str">
        <f>IF(ISERROR((C48-B48)/B48),"",(C48-B48)/B48)</f>
        <v/>
      </c>
      <c r="AG48" s="73" t="str">
        <f t="shared" si="13"/>
        <v/>
      </c>
      <c r="AH48" s="73" t="str">
        <f t="shared" si="13"/>
        <v/>
      </c>
      <c r="AI48" s="452" t="str">
        <f t="shared" si="13"/>
        <v/>
      </c>
      <c r="AJ48" s="452" t="str">
        <f t="shared" si="13"/>
        <v/>
      </c>
      <c r="AK48" s="452" t="str">
        <f t="shared" si="13"/>
        <v/>
      </c>
      <c r="AL48" s="452" t="str">
        <f t="shared" si="13"/>
        <v/>
      </c>
      <c r="AM48" s="452" t="str">
        <f t="shared" si="13"/>
        <v/>
      </c>
      <c r="AN48" s="452" t="str">
        <f t="shared" si="13"/>
        <v/>
      </c>
      <c r="AO48" s="452" t="str">
        <f t="shared" si="13"/>
        <v/>
      </c>
      <c r="AP48" s="452" t="str">
        <f t="shared" si="13"/>
        <v/>
      </c>
      <c r="AQ48" s="452" t="str">
        <f t="shared" si="13"/>
        <v/>
      </c>
    </row>
    <row r="49" spans="1:43" s="79" customFormat="1" ht="15.5" x14ac:dyDescent="0.35">
      <c r="A49" s="481" t="s">
        <v>193</v>
      </c>
      <c r="B49" s="71">
        <f>B48+B34</f>
        <v>0</v>
      </c>
      <c r="C49" s="71">
        <f>C48+C34</f>
        <v>0</v>
      </c>
      <c r="D49" s="71">
        <f t="shared" ref="D49:N49" si="15">D48+D34</f>
        <v>0</v>
      </c>
      <c r="E49" s="482">
        <f t="shared" si="15"/>
        <v>0</v>
      </c>
      <c r="F49" s="482">
        <f t="shared" si="15"/>
        <v>0</v>
      </c>
      <c r="G49" s="482">
        <f t="shared" si="15"/>
        <v>0</v>
      </c>
      <c r="H49" s="482">
        <f t="shared" si="15"/>
        <v>0</v>
      </c>
      <c r="I49" s="482">
        <f t="shared" si="15"/>
        <v>0</v>
      </c>
      <c r="J49" s="482">
        <f t="shared" si="15"/>
        <v>0</v>
      </c>
      <c r="K49" s="482">
        <f t="shared" si="15"/>
        <v>0</v>
      </c>
      <c r="L49" s="482">
        <f t="shared" si="15"/>
        <v>0</v>
      </c>
      <c r="M49" s="482">
        <f t="shared" si="15"/>
        <v>0</v>
      </c>
      <c r="N49" s="482">
        <f t="shared" si="15"/>
        <v>0</v>
      </c>
      <c r="O49" s="78"/>
      <c r="P49" s="70" t="s">
        <v>193</v>
      </c>
      <c r="Q49" s="73" t="str">
        <f t="shared" si="11"/>
        <v/>
      </c>
      <c r="R49" s="73" t="str">
        <f t="shared" si="10"/>
        <v/>
      </c>
      <c r="S49" s="73" t="str">
        <f t="shared" si="10"/>
        <v/>
      </c>
      <c r="T49" s="452" t="str">
        <f t="shared" si="10"/>
        <v/>
      </c>
      <c r="U49" s="452" t="str">
        <f t="shared" si="10"/>
        <v/>
      </c>
      <c r="V49" s="452" t="str">
        <f t="shared" si="10"/>
        <v/>
      </c>
      <c r="W49" s="452" t="str">
        <f t="shared" si="10"/>
        <v/>
      </c>
      <c r="X49" s="452" t="str">
        <f t="shared" si="10"/>
        <v/>
      </c>
      <c r="Y49" s="452" t="str">
        <f t="shared" si="10"/>
        <v/>
      </c>
      <c r="Z49" s="452" t="str">
        <f t="shared" si="10"/>
        <v/>
      </c>
      <c r="AA49" s="452" t="str">
        <f t="shared" si="10"/>
        <v/>
      </c>
      <c r="AB49" s="452" t="str">
        <f t="shared" si="10"/>
        <v/>
      </c>
      <c r="AC49" s="452" t="str">
        <f t="shared" si="10"/>
        <v/>
      </c>
      <c r="AD49" s="72"/>
      <c r="AE49" s="70" t="s">
        <v>193</v>
      </c>
      <c r="AF49" s="73" t="str">
        <f>IF(ISERROR((C49-B49)/B49),"",(C49-B49)/B49)</f>
        <v/>
      </c>
      <c r="AG49" s="73" t="str">
        <f t="shared" si="13"/>
        <v/>
      </c>
      <c r="AH49" s="73" t="str">
        <f t="shared" si="13"/>
        <v/>
      </c>
      <c r="AI49" s="452" t="str">
        <f t="shared" si="13"/>
        <v/>
      </c>
      <c r="AJ49" s="452" t="str">
        <f t="shared" si="13"/>
        <v/>
      </c>
      <c r="AK49" s="452" t="str">
        <f t="shared" si="13"/>
        <v/>
      </c>
      <c r="AL49" s="452" t="str">
        <f t="shared" si="13"/>
        <v/>
      </c>
      <c r="AM49" s="452" t="str">
        <f t="shared" si="13"/>
        <v/>
      </c>
      <c r="AN49" s="452" t="str">
        <f t="shared" si="13"/>
        <v/>
      </c>
      <c r="AO49" s="452" t="str">
        <f t="shared" si="13"/>
        <v/>
      </c>
      <c r="AP49" s="452" t="str">
        <f t="shared" si="13"/>
        <v/>
      </c>
      <c r="AQ49" s="452" t="str">
        <f t="shared" si="13"/>
        <v/>
      </c>
    </row>
    <row r="50" spans="1:43" s="79" customFormat="1" ht="15.5" x14ac:dyDescent="0.35">
      <c r="A50" s="481" t="s">
        <v>194</v>
      </c>
      <c r="B50" s="71">
        <f>B49+B33+B29</f>
        <v>0</v>
      </c>
      <c r="C50" s="71">
        <f>C49+C33+C29</f>
        <v>0</v>
      </c>
      <c r="D50" s="71">
        <f t="shared" ref="D50:N50" si="16">D49+D33+D29</f>
        <v>0</v>
      </c>
      <c r="E50" s="482">
        <f t="shared" si="16"/>
        <v>0</v>
      </c>
      <c r="F50" s="482">
        <f t="shared" si="16"/>
        <v>0</v>
      </c>
      <c r="G50" s="482">
        <f t="shared" si="16"/>
        <v>0</v>
      </c>
      <c r="H50" s="482">
        <f t="shared" si="16"/>
        <v>0</v>
      </c>
      <c r="I50" s="482">
        <f t="shared" si="16"/>
        <v>0</v>
      </c>
      <c r="J50" s="482">
        <f t="shared" si="16"/>
        <v>0</v>
      </c>
      <c r="K50" s="482">
        <f t="shared" si="16"/>
        <v>0</v>
      </c>
      <c r="L50" s="482">
        <f t="shared" si="16"/>
        <v>0</v>
      </c>
      <c r="M50" s="482">
        <f t="shared" si="16"/>
        <v>0</v>
      </c>
      <c r="N50" s="482">
        <f t="shared" si="16"/>
        <v>0</v>
      </c>
      <c r="O50" s="78"/>
      <c r="P50" s="70" t="s">
        <v>194</v>
      </c>
      <c r="Q50" s="73" t="str">
        <f t="shared" si="11"/>
        <v/>
      </c>
      <c r="R50" s="73" t="str">
        <f t="shared" si="10"/>
        <v/>
      </c>
      <c r="S50" s="73" t="str">
        <f t="shared" si="10"/>
        <v/>
      </c>
      <c r="T50" s="452" t="str">
        <f t="shared" si="10"/>
        <v/>
      </c>
      <c r="U50" s="452" t="str">
        <f t="shared" si="10"/>
        <v/>
      </c>
      <c r="V50" s="452" t="str">
        <f t="shared" si="10"/>
        <v/>
      </c>
      <c r="W50" s="452" t="str">
        <f t="shared" si="10"/>
        <v/>
      </c>
      <c r="X50" s="452" t="str">
        <f t="shared" si="10"/>
        <v/>
      </c>
      <c r="Y50" s="452" t="str">
        <f t="shared" si="10"/>
        <v/>
      </c>
      <c r="Z50" s="452" t="str">
        <f t="shared" si="10"/>
        <v/>
      </c>
      <c r="AA50" s="452" t="str">
        <f t="shared" si="10"/>
        <v/>
      </c>
      <c r="AB50" s="452" t="str">
        <f t="shared" si="10"/>
        <v/>
      </c>
      <c r="AC50" s="452" t="str">
        <f t="shared" si="10"/>
        <v/>
      </c>
      <c r="AD50" s="72"/>
      <c r="AE50" s="70" t="s">
        <v>194</v>
      </c>
      <c r="AF50" s="73" t="str">
        <f>IF(ISERROR((C50-B50)/B50),"",(C50-B50)/B50)</f>
        <v/>
      </c>
      <c r="AG50" s="73" t="str">
        <f t="shared" si="13"/>
        <v/>
      </c>
      <c r="AH50" s="73" t="str">
        <f t="shared" si="13"/>
        <v/>
      </c>
      <c r="AI50" s="452" t="str">
        <f t="shared" si="13"/>
        <v/>
      </c>
      <c r="AJ50" s="452" t="str">
        <f t="shared" si="13"/>
        <v/>
      </c>
      <c r="AK50" s="452" t="str">
        <f t="shared" si="13"/>
        <v/>
      </c>
      <c r="AL50" s="452" t="str">
        <f t="shared" si="13"/>
        <v/>
      </c>
      <c r="AM50" s="452" t="str">
        <f t="shared" si="13"/>
        <v/>
      </c>
      <c r="AN50" s="452" t="str">
        <f t="shared" si="13"/>
        <v/>
      </c>
      <c r="AO50" s="452" t="str">
        <f t="shared" si="13"/>
        <v/>
      </c>
      <c r="AP50" s="452" t="str">
        <f t="shared" si="13"/>
        <v/>
      </c>
      <c r="AQ50" s="452" t="str">
        <f t="shared" si="13"/>
        <v/>
      </c>
    </row>
    <row r="51" spans="1:43" s="79" customFormat="1" ht="15.5" x14ac:dyDescent="0.35">
      <c r="A51" s="60"/>
      <c r="B51" s="95"/>
      <c r="C51" s="95"/>
      <c r="D51" s="95"/>
      <c r="E51" s="486"/>
      <c r="F51" s="486"/>
      <c r="G51" s="486"/>
      <c r="H51" s="486"/>
      <c r="I51" s="486"/>
      <c r="J51" s="486"/>
      <c r="K51" s="486"/>
      <c r="L51" s="486"/>
      <c r="M51" s="486"/>
      <c r="N51" s="486"/>
      <c r="O51" s="78"/>
      <c r="P51" s="78"/>
      <c r="Q51" s="96"/>
      <c r="R51" s="96"/>
      <c r="S51" s="96"/>
      <c r="T51" s="451"/>
      <c r="U51" s="451"/>
      <c r="V51" s="451"/>
      <c r="W51" s="451"/>
      <c r="X51" s="451"/>
      <c r="Y51" s="451"/>
      <c r="Z51" s="451"/>
      <c r="AA51" s="451"/>
      <c r="AB51" s="451"/>
      <c r="AC51" s="451"/>
      <c r="AD51" s="78"/>
      <c r="AE51" s="78"/>
      <c r="AF51" s="96"/>
      <c r="AG51" s="96"/>
      <c r="AH51" s="97"/>
      <c r="AI51" s="455"/>
      <c r="AJ51" s="456"/>
      <c r="AK51" s="456"/>
      <c r="AL51" s="461"/>
      <c r="AM51" s="461"/>
      <c r="AN51" s="461"/>
      <c r="AO51" s="461"/>
      <c r="AP51" s="461"/>
      <c r="AQ51" s="461"/>
    </row>
    <row r="52" spans="1:43" s="79" customFormat="1" ht="15.5" x14ac:dyDescent="0.35">
      <c r="A52" s="60"/>
      <c r="B52" s="95"/>
      <c r="C52" s="95"/>
      <c r="D52" s="95"/>
      <c r="E52" s="486"/>
      <c r="F52" s="486"/>
      <c r="G52" s="486"/>
      <c r="H52" s="486"/>
      <c r="I52" s="486"/>
      <c r="J52" s="486"/>
      <c r="K52" s="486"/>
      <c r="L52" s="486"/>
      <c r="M52" s="486"/>
      <c r="N52" s="486"/>
      <c r="O52" s="78"/>
      <c r="P52" s="78"/>
      <c r="Q52" s="96"/>
      <c r="R52" s="96"/>
      <c r="S52" s="96"/>
      <c r="T52" s="451"/>
      <c r="U52" s="451"/>
      <c r="V52" s="451"/>
      <c r="W52" s="451"/>
      <c r="X52" s="451"/>
      <c r="Y52" s="451"/>
      <c r="Z52" s="451"/>
      <c r="AA52" s="451"/>
      <c r="AB52" s="451"/>
      <c r="AC52" s="451"/>
      <c r="AD52" s="78"/>
      <c r="AE52" s="78"/>
      <c r="AF52" s="96"/>
      <c r="AG52" s="96"/>
      <c r="AH52" s="97"/>
      <c r="AI52" s="455"/>
      <c r="AJ52" s="456"/>
      <c r="AK52" s="456"/>
      <c r="AL52" s="461"/>
      <c r="AM52" s="461"/>
      <c r="AN52" s="461"/>
      <c r="AO52" s="461"/>
      <c r="AP52" s="461"/>
      <c r="AQ52" s="461"/>
    </row>
    <row r="53" spans="1:43" s="79" customFormat="1" ht="15.5" x14ac:dyDescent="0.35">
      <c r="A53" s="60"/>
      <c r="B53" s="95"/>
      <c r="C53" s="95"/>
      <c r="D53" s="95"/>
      <c r="E53" s="486"/>
      <c r="F53" s="486"/>
      <c r="G53" s="486"/>
      <c r="H53" s="486"/>
      <c r="I53" s="486"/>
      <c r="J53" s="486"/>
      <c r="K53" s="486"/>
      <c r="L53" s="486"/>
      <c r="M53" s="486"/>
      <c r="N53" s="486"/>
      <c r="O53" s="78"/>
      <c r="P53" s="78"/>
      <c r="Q53" s="96"/>
      <c r="R53" s="96"/>
      <c r="S53" s="96"/>
      <c r="T53" s="451"/>
      <c r="U53" s="451"/>
      <c r="V53" s="451"/>
      <c r="W53" s="451"/>
      <c r="X53" s="451"/>
      <c r="Y53" s="451"/>
      <c r="Z53" s="451"/>
      <c r="AA53" s="451"/>
      <c r="AB53" s="451"/>
      <c r="AC53" s="451"/>
      <c r="AD53" s="78"/>
      <c r="AE53" s="78"/>
      <c r="AF53" s="96"/>
      <c r="AG53" s="96"/>
      <c r="AH53" s="97"/>
      <c r="AI53" s="455"/>
      <c r="AJ53" s="456"/>
      <c r="AK53" s="456"/>
      <c r="AL53" s="461"/>
      <c r="AM53" s="461"/>
      <c r="AN53" s="461"/>
      <c r="AO53" s="461"/>
      <c r="AP53" s="461"/>
      <c r="AQ53" s="461"/>
    </row>
    <row r="54" spans="1:43" s="79" customFormat="1" ht="15.5" x14ac:dyDescent="0.35">
      <c r="A54" s="60"/>
      <c r="B54" s="95"/>
      <c r="C54" s="95"/>
      <c r="D54" s="95"/>
      <c r="E54" s="486"/>
      <c r="F54" s="486"/>
      <c r="G54" s="486"/>
      <c r="H54" s="486"/>
      <c r="I54" s="486"/>
      <c r="J54" s="486"/>
      <c r="K54" s="486"/>
      <c r="L54" s="486"/>
      <c r="M54" s="486"/>
      <c r="N54" s="486"/>
      <c r="O54" s="78"/>
      <c r="P54" s="78"/>
      <c r="Q54" s="96"/>
      <c r="R54" s="96"/>
      <c r="S54" s="96"/>
      <c r="T54" s="451"/>
      <c r="U54" s="451"/>
      <c r="V54" s="451"/>
      <c r="W54" s="451"/>
      <c r="X54" s="451"/>
      <c r="Y54" s="451"/>
      <c r="Z54" s="451"/>
      <c r="AA54" s="451"/>
      <c r="AB54" s="451"/>
      <c r="AC54" s="451"/>
      <c r="AD54" s="78"/>
      <c r="AE54" s="78"/>
      <c r="AF54" s="96"/>
      <c r="AG54" s="96"/>
      <c r="AH54" s="97"/>
      <c r="AI54" s="455"/>
      <c r="AJ54" s="456"/>
      <c r="AK54" s="456"/>
      <c r="AL54" s="461"/>
      <c r="AM54" s="461"/>
      <c r="AN54" s="461"/>
      <c r="AO54" s="461"/>
      <c r="AP54" s="461"/>
      <c r="AQ54" s="461"/>
    </row>
    <row r="55" spans="1:43" s="79" customFormat="1" ht="15.5" x14ac:dyDescent="0.35">
      <c r="A55" s="60"/>
      <c r="B55" s="95"/>
      <c r="C55" s="95"/>
      <c r="D55" s="95"/>
      <c r="E55" s="486"/>
      <c r="F55" s="486"/>
      <c r="G55" s="486"/>
      <c r="H55" s="486"/>
      <c r="I55" s="486"/>
      <c r="J55" s="486"/>
      <c r="K55" s="486"/>
      <c r="L55" s="486"/>
      <c r="M55" s="486"/>
      <c r="N55" s="486"/>
      <c r="O55" s="78"/>
      <c r="P55" s="78"/>
      <c r="Q55" s="96"/>
      <c r="R55" s="96"/>
      <c r="S55" s="96"/>
      <c r="T55" s="451"/>
      <c r="U55" s="451"/>
      <c r="V55" s="451"/>
      <c r="W55" s="451"/>
      <c r="X55" s="451"/>
      <c r="Y55" s="451"/>
      <c r="Z55" s="451"/>
      <c r="AA55" s="451"/>
      <c r="AB55" s="451"/>
      <c r="AC55" s="451"/>
      <c r="AD55" s="78"/>
      <c r="AE55" s="78"/>
      <c r="AF55" s="96"/>
      <c r="AG55" s="96"/>
      <c r="AH55" s="97"/>
      <c r="AI55" s="455"/>
      <c r="AJ55" s="456"/>
      <c r="AK55" s="456"/>
      <c r="AL55" s="461"/>
      <c r="AM55" s="461"/>
      <c r="AN55" s="461"/>
      <c r="AO55" s="461"/>
      <c r="AP55" s="461"/>
      <c r="AQ55" s="461"/>
    </row>
    <row r="56" spans="1:43" s="79" customFormat="1" ht="15.5" x14ac:dyDescent="0.35">
      <c r="A56" s="60"/>
      <c r="B56" s="95"/>
      <c r="C56" s="95"/>
      <c r="D56" s="95"/>
      <c r="E56" s="486"/>
      <c r="F56" s="486"/>
      <c r="G56" s="486"/>
      <c r="H56" s="486"/>
      <c r="I56" s="486"/>
      <c r="J56" s="486"/>
      <c r="K56" s="486"/>
      <c r="L56" s="486"/>
      <c r="M56" s="486"/>
      <c r="N56" s="486"/>
      <c r="O56" s="78"/>
      <c r="P56" s="78"/>
      <c r="Q56" s="96"/>
      <c r="R56" s="96"/>
      <c r="S56" s="96"/>
      <c r="T56" s="451"/>
      <c r="U56" s="451"/>
      <c r="V56" s="451"/>
      <c r="W56" s="451"/>
      <c r="X56" s="451"/>
      <c r="Y56" s="451"/>
      <c r="Z56" s="451"/>
      <c r="AA56" s="451"/>
      <c r="AB56" s="451"/>
      <c r="AC56" s="451"/>
      <c r="AD56" s="78"/>
      <c r="AE56" s="78"/>
      <c r="AF56" s="96"/>
      <c r="AG56" s="96"/>
      <c r="AH56" s="97"/>
      <c r="AI56" s="455"/>
      <c r="AJ56" s="456"/>
      <c r="AK56" s="456"/>
      <c r="AL56" s="461"/>
      <c r="AM56" s="461"/>
      <c r="AN56" s="461"/>
      <c r="AO56" s="461"/>
      <c r="AP56" s="461"/>
      <c r="AQ56" s="461"/>
    </row>
    <row r="57" spans="1:43" s="79" customFormat="1" ht="15.5" x14ac:dyDescent="0.35">
      <c r="A57" s="60"/>
      <c r="B57" s="95"/>
      <c r="C57" s="95"/>
      <c r="D57" s="95"/>
      <c r="E57" s="486"/>
      <c r="F57" s="486"/>
      <c r="G57" s="486"/>
      <c r="H57" s="486"/>
      <c r="I57" s="486"/>
      <c r="J57" s="486"/>
      <c r="K57" s="486"/>
      <c r="L57" s="486"/>
      <c r="M57" s="486"/>
      <c r="N57" s="486"/>
      <c r="O57" s="78"/>
      <c r="P57" s="78"/>
      <c r="Q57" s="96"/>
      <c r="R57" s="96"/>
      <c r="S57" s="96"/>
      <c r="T57" s="451"/>
      <c r="U57" s="451"/>
      <c r="V57" s="451"/>
      <c r="W57" s="451"/>
      <c r="X57" s="451"/>
      <c r="Y57" s="451"/>
      <c r="Z57" s="451"/>
      <c r="AA57" s="451"/>
      <c r="AB57" s="451"/>
      <c r="AC57" s="451"/>
      <c r="AD57" s="78"/>
      <c r="AE57" s="78"/>
      <c r="AF57" s="96"/>
      <c r="AG57" s="96"/>
      <c r="AH57" s="97"/>
      <c r="AI57" s="455"/>
      <c r="AJ57" s="456"/>
      <c r="AK57" s="456"/>
      <c r="AL57" s="461"/>
      <c r="AM57" s="461"/>
      <c r="AN57" s="461"/>
      <c r="AO57" s="461"/>
      <c r="AP57" s="461"/>
      <c r="AQ57" s="461"/>
    </row>
    <row r="58" spans="1:43" s="79" customFormat="1" ht="15.5" x14ac:dyDescent="0.35">
      <c r="A58" s="60"/>
      <c r="B58" s="95"/>
      <c r="C58" s="95"/>
      <c r="D58" s="95"/>
      <c r="E58" s="486"/>
      <c r="F58" s="486"/>
      <c r="G58" s="486"/>
      <c r="H58" s="486"/>
      <c r="I58" s="486"/>
      <c r="J58" s="486"/>
      <c r="K58" s="486"/>
      <c r="L58" s="486"/>
      <c r="M58" s="486"/>
      <c r="N58" s="486"/>
      <c r="O58" s="78"/>
      <c r="P58" s="78"/>
      <c r="Q58" s="96"/>
      <c r="R58" s="96"/>
      <c r="S58" s="96"/>
      <c r="T58" s="451"/>
      <c r="U58" s="451"/>
      <c r="V58" s="451"/>
      <c r="W58" s="451"/>
      <c r="X58" s="451"/>
      <c r="Y58" s="451"/>
      <c r="Z58" s="451"/>
      <c r="AA58" s="451"/>
      <c r="AB58" s="451"/>
      <c r="AC58" s="451"/>
      <c r="AD58" s="78"/>
      <c r="AE58" s="78"/>
      <c r="AF58" s="96"/>
      <c r="AG58" s="96"/>
      <c r="AH58" s="97"/>
      <c r="AI58" s="455"/>
      <c r="AJ58" s="456"/>
      <c r="AK58" s="456"/>
      <c r="AL58" s="461"/>
      <c r="AM58" s="461"/>
      <c r="AN58" s="461"/>
      <c r="AO58" s="461"/>
      <c r="AP58" s="461"/>
      <c r="AQ58" s="461"/>
    </row>
    <row r="59" spans="1:43" s="79" customFormat="1" ht="15.5" x14ac:dyDescent="0.35">
      <c r="A59" s="60"/>
      <c r="B59" s="95"/>
      <c r="C59" s="95"/>
      <c r="D59" s="95"/>
      <c r="E59" s="486"/>
      <c r="F59" s="486"/>
      <c r="G59" s="486"/>
      <c r="H59" s="486"/>
      <c r="I59" s="486"/>
      <c r="J59" s="486"/>
      <c r="K59" s="486"/>
      <c r="L59" s="486"/>
      <c r="M59" s="486"/>
      <c r="N59" s="486"/>
      <c r="O59" s="78"/>
      <c r="P59" s="78"/>
      <c r="Q59" s="96"/>
      <c r="R59" s="96"/>
      <c r="S59" s="96"/>
      <c r="T59" s="451"/>
      <c r="U59" s="451"/>
      <c r="V59" s="451"/>
      <c r="W59" s="451"/>
      <c r="X59" s="451"/>
      <c r="Y59" s="451"/>
      <c r="Z59" s="451"/>
      <c r="AA59" s="451"/>
      <c r="AB59" s="451"/>
      <c r="AC59" s="451"/>
      <c r="AD59" s="78"/>
      <c r="AE59" s="78"/>
      <c r="AF59" s="96"/>
      <c r="AG59" s="96"/>
      <c r="AH59" s="97"/>
      <c r="AI59" s="455"/>
      <c r="AJ59" s="456"/>
      <c r="AK59" s="456"/>
      <c r="AL59" s="461"/>
      <c r="AM59" s="461"/>
      <c r="AN59" s="461"/>
      <c r="AO59" s="461"/>
      <c r="AP59" s="461"/>
      <c r="AQ59" s="461"/>
    </row>
    <row r="60" spans="1:43" s="79" customFormat="1" ht="15.5" x14ac:dyDescent="0.35">
      <c r="A60" s="65"/>
      <c r="B60" s="95"/>
      <c r="C60" s="95"/>
      <c r="D60" s="95"/>
      <c r="E60" s="486"/>
      <c r="F60" s="486"/>
      <c r="G60" s="486"/>
      <c r="H60" s="486"/>
      <c r="I60" s="486"/>
      <c r="J60" s="486"/>
      <c r="K60" s="486"/>
      <c r="L60" s="486"/>
      <c r="M60" s="486"/>
      <c r="N60" s="486"/>
      <c r="O60" s="78"/>
      <c r="P60" s="78"/>
      <c r="Q60" s="96"/>
      <c r="R60" s="96"/>
      <c r="S60" s="96"/>
      <c r="T60" s="451"/>
      <c r="U60" s="451"/>
      <c r="V60" s="451"/>
      <c r="W60" s="451"/>
      <c r="X60" s="451"/>
      <c r="Y60" s="451"/>
      <c r="Z60" s="451"/>
      <c r="AA60" s="451"/>
      <c r="AB60" s="451"/>
      <c r="AC60" s="451"/>
      <c r="AD60" s="78"/>
      <c r="AE60" s="78"/>
      <c r="AF60" s="96"/>
      <c r="AG60" s="96"/>
      <c r="AH60" s="97"/>
      <c r="AI60" s="455"/>
      <c r="AJ60" s="456"/>
      <c r="AK60" s="456"/>
      <c r="AL60" s="461"/>
      <c r="AM60" s="461"/>
      <c r="AN60" s="461"/>
      <c r="AO60" s="461"/>
      <c r="AP60" s="461"/>
      <c r="AQ60" s="461"/>
    </row>
    <row r="61" spans="1:43" s="79" customFormat="1" ht="15.5" x14ac:dyDescent="0.35">
      <c r="A61" s="60"/>
      <c r="B61" s="95"/>
      <c r="C61" s="95"/>
      <c r="D61" s="95"/>
      <c r="E61" s="486"/>
      <c r="F61" s="486"/>
      <c r="G61" s="486"/>
      <c r="H61" s="486"/>
      <c r="I61" s="486"/>
      <c r="J61" s="486"/>
      <c r="K61" s="486"/>
      <c r="L61" s="486"/>
      <c r="M61" s="486"/>
      <c r="N61" s="486"/>
      <c r="O61" s="78"/>
      <c r="P61" s="78"/>
      <c r="Q61" s="96"/>
      <c r="R61" s="96"/>
      <c r="S61" s="96"/>
      <c r="T61" s="451"/>
      <c r="U61" s="451"/>
      <c r="V61" s="451"/>
      <c r="W61" s="451"/>
      <c r="X61" s="451"/>
      <c r="Y61" s="451"/>
      <c r="Z61" s="451"/>
      <c r="AA61" s="451"/>
      <c r="AB61" s="451"/>
      <c r="AC61" s="451"/>
      <c r="AD61" s="78"/>
      <c r="AE61" s="78"/>
      <c r="AF61" s="96"/>
      <c r="AG61" s="96"/>
      <c r="AH61" s="97"/>
      <c r="AI61" s="455"/>
      <c r="AJ61" s="456"/>
      <c r="AK61" s="456"/>
      <c r="AL61" s="461"/>
      <c r="AM61" s="461"/>
      <c r="AN61" s="461"/>
      <c r="AO61" s="461"/>
      <c r="AP61" s="461"/>
      <c r="AQ61" s="461"/>
    </row>
    <row r="62" spans="1:43" s="79" customFormat="1" ht="15.5" x14ac:dyDescent="0.35">
      <c r="A62" s="60"/>
      <c r="B62" s="95"/>
      <c r="C62" s="95"/>
      <c r="D62" s="95"/>
      <c r="E62" s="486"/>
      <c r="F62" s="486"/>
      <c r="G62" s="486"/>
      <c r="H62" s="486"/>
      <c r="I62" s="486"/>
      <c r="J62" s="486"/>
      <c r="K62" s="486"/>
      <c r="L62" s="486"/>
      <c r="M62" s="486"/>
      <c r="N62" s="486"/>
      <c r="O62" s="78"/>
      <c r="P62" s="78"/>
      <c r="Q62" s="96"/>
      <c r="R62" s="96"/>
      <c r="S62" s="96"/>
      <c r="T62" s="451"/>
      <c r="U62" s="451"/>
      <c r="V62" s="451"/>
      <c r="W62" s="451"/>
      <c r="X62" s="451"/>
      <c r="Y62" s="451"/>
      <c r="Z62" s="451"/>
      <c r="AA62" s="451"/>
      <c r="AB62" s="451"/>
      <c r="AC62" s="451"/>
      <c r="AD62" s="78"/>
      <c r="AE62" s="78"/>
      <c r="AF62" s="96"/>
      <c r="AG62" s="96"/>
      <c r="AH62" s="97"/>
      <c r="AI62" s="455"/>
      <c r="AJ62" s="456"/>
      <c r="AK62" s="456"/>
      <c r="AL62" s="461"/>
      <c r="AM62" s="461"/>
      <c r="AN62" s="461"/>
      <c r="AO62" s="461"/>
      <c r="AP62" s="461"/>
      <c r="AQ62" s="461"/>
    </row>
    <row r="63" spans="1:43" s="79" customFormat="1" ht="15.5" x14ac:dyDescent="0.35">
      <c r="A63" s="60"/>
      <c r="B63" s="95"/>
      <c r="C63" s="95"/>
      <c r="D63" s="95"/>
      <c r="E63" s="486"/>
      <c r="F63" s="486"/>
      <c r="G63" s="486"/>
      <c r="H63" s="486"/>
      <c r="I63" s="486"/>
      <c r="J63" s="486"/>
      <c r="K63" s="486"/>
      <c r="L63" s="486"/>
      <c r="M63" s="486"/>
      <c r="N63" s="486"/>
      <c r="O63" s="78"/>
      <c r="P63" s="78"/>
      <c r="Q63" s="96"/>
      <c r="R63" s="96"/>
      <c r="S63" s="96"/>
      <c r="T63" s="451"/>
      <c r="U63" s="451"/>
      <c r="V63" s="451"/>
      <c r="W63" s="451"/>
      <c r="X63" s="451"/>
      <c r="Y63" s="451"/>
      <c r="Z63" s="451"/>
      <c r="AA63" s="451"/>
      <c r="AB63" s="451"/>
      <c r="AC63" s="451"/>
      <c r="AD63" s="78"/>
      <c r="AE63" s="78"/>
      <c r="AF63" s="96"/>
      <c r="AG63" s="96"/>
      <c r="AH63" s="97"/>
      <c r="AI63" s="455"/>
      <c r="AJ63" s="456"/>
      <c r="AK63" s="456"/>
      <c r="AL63" s="461"/>
      <c r="AM63" s="461"/>
      <c r="AN63" s="461"/>
      <c r="AO63" s="461"/>
      <c r="AP63" s="461"/>
      <c r="AQ63" s="461"/>
    </row>
    <row r="64" spans="1:43" s="79" customFormat="1" ht="15.5" x14ac:dyDescent="0.35">
      <c r="A64" s="60"/>
      <c r="B64" s="95"/>
      <c r="C64" s="95"/>
      <c r="D64" s="95"/>
      <c r="E64" s="486"/>
      <c r="F64" s="486"/>
      <c r="G64" s="486"/>
      <c r="H64" s="486"/>
      <c r="I64" s="486"/>
      <c r="J64" s="486"/>
      <c r="K64" s="486"/>
      <c r="L64" s="486"/>
      <c r="M64" s="486"/>
      <c r="N64" s="486"/>
      <c r="O64" s="78"/>
      <c r="P64" s="78"/>
      <c r="Q64" s="96"/>
      <c r="R64" s="96"/>
      <c r="S64" s="96"/>
      <c r="T64" s="451"/>
      <c r="U64" s="451"/>
      <c r="V64" s="451"/>
      <c r="W64" s="451"/>
      <c r="X64" s="451"/>
      <c r="Y64" s="451"/>
      <c r="Z64" s="451"/>
      <c r="AA64" s="451"/>
      <c r="AB64" s="451"/>
      <c r="AC64" s="451"/>
      <c r="AD64" s="78"/>
      <c r="AE64" s="78"/>
      <c r="AF64" s="96"/>
      <c r="AG64" s="96"/>
      <c r="AH64" s="97"/>
      <c r="AI64" s="455"/>
      <c r="AJ64" s="456"/>
      <c r="AK64" s="456"/>
      <c r="AL64" s="461"/>
      <c r="AM64" s="461"/>
      <c r="AN64" s="461"/>
      <c r="AO64" s="461"/>
      <c r="AP64" s="461"/>
      <c r="AQ64" s="461"/>
    </row>
    <row r="65" spans="1:43" s="79" customFormat="1" ht="15.5" x14ac:dyDescent="0.35">
      <c r="A65" s="60"/>
      <c r="B65" s="95"/>
      <c r="C65" s="95"/>
      <c r="D65" s="95"/>
      <c r="E65" s="486"/>
      <c r="F65" s="486"/>
      <c r="G65" s="486"/>
      <c r="H65" s="486"/>
      <c r="I65" s="486"/>
      <c r="J65" s="486"/>
      <c r="K65" s="486"/>
      <c r="L65" s="486"/>
      <c r="M65" s="486"/>
      <c r="N65" s="486"/>
      <c r="O65" s="78"/>
      <c r="P65" s="78"/>
      <c r="Q65" s="96"/>
      <c r="R65" s="96"/>
      <c r="S65" s="96"/>
      <c r="T65" s="451"/>
      <c r="U65" s="451"/>
      <c r="V65" s="451"/>
      <c r="W65" s="451"/>
      <c r="X65" s="451"/>
      <c r="Y65" s="451"/>
      <c r="Z65" s="451"/>
      <c r="AA65" s="451"/>
      <c r="AB65" s="451"/>
      <c r="AC65" s="451"/>
      <c r="AD65" s="78"/>
      <c r="AE65" s="78"/>
      <c r="AF65" s="96"/>
      <c r="AG65" s="96"/>
      <c r="AH65" s="97"/>
      <c r="AI65" s="455"/>
      <c r="AJ65" s="456"/>
      <c r="AK65" s="456"/>
      <c r="AL65" s="461"/>
      <c r="AM65" s="461"/>
      <c r="AN65" s="461"/>
      <c r="AO65" s="461"/>
      <c r="AP65" s="461"/>
      <c r="AQ65" s="461"/>
    </row>
    <row r="66" spans="1:43" s="79" customFormat="1" ht="15.5" x14ac:dyDescent="0.35">
      <c r="A66" s="60"/>
      <c r="B66" s="95"/>
      <c r="C66" s="95"/>
      <c r="D66" s="95"/>
      <c r="E66" s="486"/>
      <c r="F66" s="486"/>
      <c r="G66" s="486"/>
      <c r="H66" s="486"/>
      <c r="I66" s="486"/>
      <c r="J66" s="486"/>
      <c r="K66" s="486"/>
      <c r="L66" s="486"/>
      <c r="M66" s="486"/>
      <c r="N66" s="486"/>
      <c r="O66" s="78"/>
      <c r="P66" s="78"/>
      <c r="Q66" s="96"/>
      <c r="R66" s="96"/>
      <c r="S66" s="96"/>
      <c r="T66" s="451"/>
      <c r="U66" s="451"/>
      <c r="V66" s="451"/>
      <c r="W66" s="451"/>
      <c r="X66" s="451"/>
      <c r="Y66" s="451"/>
      <c r="Z66" s="451"/>
      <c r="AA66" s="451"/>
      <c r="AB66" s="451"/>
      <c r="AC66" s="451"/>
      <c r="AD66" s="78"/>
      <c r="AE66" s="78"/>
      <c r="AF66" s="96"/>
      <c r="AG66" s="96"/>
      <c r="AH66" s="97"/>
      <c r="AI66" s="455"/>
      <c r="AJ66" s="456"/>
      <c r="AK66" s="456"/>
      <c r="AL66" s="461"/>
      <c r="AM66" s="461"/>
      <c r="AN66" s="461"/>
      <c r="AO66" s="461"/>
      <c r="AP66" s="461"/>
      <c r="AQ66" s="461"/>
    </row>
    <row r="67" spans="1:43" s="79" customFormat="1" ht="15.5" x14ac:dyDescent="0.35">
      <c r="A67" s="60"/>
      <c r="B67" s="95"/>
      <c r="C67" s="95"/>
      <c r="D67" s="95"/>
      <c r="E67" s="486"/>
      <c r="F67" s="486"/>
      <c r="G67" s="486"/>
      <c r="H67" s="486"/>
      <c r="I67" s="486"/>
      <c r="J67" s="486"/>
      <c r="K67" s="486"/>
      <c r="L67" s="486"/>
      <c r="M67" s="486"/>
      <c r="N67" s="486"/>
      <c r="O67" s="78"/>
      <c r="P67" s="78"/>
      <c r="Q67" s="96"/>
      <c r="R67" s="96"/>
      <c r="S67" s="96"/>
      <c r="T67" s="451"/>
      <c r="U67" s="451"/>
      <c r="V67" s="451"/>
      <c r="W67" s="451"/>
      <c r="X67" s="451"/>
      <c r="Y67" s="451"/>
      <c r="Z67" s="451"/>
      <c r="AA67" s="451"/>
      <c r="AB67" s="451"/>
      <c r="AC67" s="451"/>
      <c r="AD67" s="78"/>
      <c r="AE67" s="78"/>
      <c r="AF67" s="96"/>
      <c r="AG67" s="96"/>
      <c r="AH67" s="97"/>
      <c r="AI67" s="455"/>
      <c r="AJ67" s="456"/>
      <c r="AK67" s="456"/>
      <c r="AL67" s="461"/>
      <c r="AM67" s="461"/>
      <c r="AN67" s="461"/>
      <c r="AO67" s="461"/>
      <c r="AP67" s="461"/>
      <c r="AQ67" s="461"/>
    </row>
    <row r="68" spans="1:43" s="79" customFormat="1" ht="15.5" x14ac:dyDescent="0.35">
      <c r="A68" s="60"/>
      <c r="B68" s="95"/>
      <c r="C68" s="95"/>
      <c r="D68" s="95"/>
      <c r="E68" s="486"/>
      <c r="F68" s="486"/>
      <c r="G68" s="486"/>
      <c r="H68" s="486"/>
      <c r="I68" s="486"/>
      <c r="J68" s="486"/>
      <c r="K68" s="486"/>
      <c r="L68" s="486"/>
      <c r="M68" s="486"/>
      <c r="N68" s="486"/>
      <c r="O68" s="78"/>
      <c r="P68" s="78"/>
      <c r="Q68" s="96"/>
      <c r="R68" s="96"/>
      <c r="S68" s="96"/>
      <c r="T68" s="451"/>
      <c r="U68" s="451"/>
      <c r="V68" s="451"/>
      <c r="W68" s="451"/>
      <c r="X68" s="451"/>
      <c r="Y68" s="451"/>
      <c r="Z68" s="451"/>
      <c r="AA68" s="451"/>
      <c r="AB68" s="451"/>
      <c r="AC68" s="451"/>
      <c r="AD68" s="78"/>
      <c r="AE68" s="78"/>
      <c r="AF68" s="96"/>
      <c r="AG68" s="96"/>
      <c r="AH68" s="97"/>
      <c r="AI68" s="455"/>
      <c r="AJ68" s="456"/>
      <c r="AK68" s="456"/>
      <c r="AL68" s="461"/>
      <c r="AM68" s="461"/>
      <c r="AN68" s="461"/>
      <c r="AO68" s="461"/>
      <c r="AP68" s="461"/>
      <c r="AQ68" s="461"/>
    </row>
    <row r="69" spans="1:43" s="79" customFormat="1" ht="15.5" x14ac:dyDescent="0.35">
      <c r="A69" s="60"/>
      <c r="B69" s="95"/>
      <c r="C69" s="95"/>
      <c r="D69" s="95"/>
      <c r="E69" s="486"/>
      <c r="F69" s="486"/>
      <c r="G69" s="486"/>
      <c r="H69" s="486"/>
      <c r="I69" s="486"/>
      <c r="J69" s="486"/>
      <c r="K69" s="486"/>
      <c r="L69" s="486"/>
      <c r="M69" s="486"/>
      <c r="N69" s="486"/>
      <c r="O69" s="78"/>
      <c r="P69" s="78"/>
      <c r="Q69" s="96"/>
      <c r="R69" s="96"/>
      <c r="S69" s="96"/>
      <c r="T69" s="451"/>
      <c r="U69" s="451"/>
      <c r="V69" s="451"/>
      <c r="W69" s="451"/>
      <c r="X69" s="451"/>
      <c r="Y69" s="451"/>
      <c r="Z69" s="451"/>
      <c r="AA69" s="451"/>
      <c r="AB69" s="451"/>
      <c r="AC69" s="451"/>
      <c r="AD69" s="78"/>
      <c r="AE69" s="78"/>
      <c r="AF69" s="96"/>
      <c r="AG69" s="96"/>
      <c r="AH69" s="97"/>
      <c r="AI69" s="455"/>
      <c r="AJ69" s="456"/>
      <c r="AK69" s="456"/>
      <c r="AL69" s="461"/>
      <c r="AM69" s="461"/>
      <c r="AN69" s="461"/>
      <c r="AO69" s="461"/>
      <c r="AP69" s="461"/>
      <c r="AQ69" s="461"/>
    </row>
    <row r="70" spans="1:43" s="79" customFormat="1" ht="15.5" x14ac:dyDescent="0.35">
      <c r="A70" s="60"/>
      <c r="B70" s="95"/>
      <c r="C70" s="95"/>
      <c r="D70" s="95"/>
      <c r="E70" s="486"/>
      <c r="F70" s="486"/>
      <c r="G70" s="486"/>
      <c r="H70" s="486"/>
      <c r="I70" s="486"/>
      <c r="J70" s="486"/>
      <c r="K70" s="486"/>
      <c r="L70" s="486"/>
      <c r="M70" s="486"/>
      <c r="N70" s="486"/>
      <c r="O70" s="78"/>
      <c r="P70" s="78"/>
      <c r="Q70" s="96"/>
      <c r="R70" s="96"/>
      <c r="S70" s="96"/>
      <c r="T70" s="451"/>
      <c r="U70" s="451"/>
      <c r="V70" s="451"/>
      <c r="W70" s="451"/>
      <c r="X70" s="451"/>
      <c r="Y70" s="451"/>
      <c r="Z70" s="451"/>
      <c r="AA70" s="451"/>
      <c r="AB70" s="451"/>
      <c r="AC70" s="451"/>
      <c r="AD70" s="78"/>
      <c r="AE70" s="78"/>
      <c r="AF70" s="96"/>
      <c r="AG70" s="96"/>
      <c r="AH70" s="97"/>
      <c r="AI70" s="455"/>
      <c r="AJ70" s="456"/>
      <c r="AK70" s="456"/>
      <c r="AL70" s="461"/>
      <c r="AM70" s="461"/>
      <c r="AN70" s="461"/>
      <c r="AO70" s="461"/>
      <c r="AP70" s="461"/>
      <c r="AQ70" s="461"/>
    </row>
    <row r="71" spans="1:43" s="79" customFormat="1" ht="15.5" x14ac:dyDescent="0.35">
      <c r="A71" s="60"/>
      <c r="B71" s="95"/>
      <c r="C71" s="95"/>
      <c r="D71" s="95"/>
      <c r="E71" s="486"/>
      <c r="F71" s="486"/>
      <c r="G71" s="486"/>
      <c r="H71" s="486"/>
      <c r="I71" s="486"/>
      <c r="J71" s="486"/>
      <c r="K71" s="486"/>
      <c r="L71" s="486"/>
      <c r="M71" s="486"/>
      <c r="N71" s="486"/>
      <c r="O71" s="78"/>
      <c r="P71" s="78"/>
      <c r="Q71" s="96"/>
      <c r="R71" s="96"/>
      <c r="S71" s="96"/>
      <c r="T71" s="451"/>
      <c r="U71" s="451"/>
      <c r="V71" s="451"/>
      <c r="W71" s="451"/>
      <c r="X71" s="451"/>
      <c r="Y71" s="451"/>
      <c r="Z71" s="451"/>
      <c r="AA71" s="451"/>
      <c r="AB71" s="451"/>
      <c r="AC71" s="451"/>
      <c r="AD71" s="78"/>
      <c r="AE71" s="78"/>
      <c r="AF71" s="96"/>
      <c r="AG71" s="96"/>
      <c r="AH71" s="97"/>
      <c r="AI71" s="455"/>
      <c r="AJ71" s="456"/>
      <c r="AK71" s="456"/>
      <c r="AL71" s="461"/>
      <c r="AM71" s="461"/>
      <c r="AN71" s="461"/>
      <c r="AO71" s="461"/>
      <c r="AP71" s="461"/>
      <c r="AQ71" s="461"/>
    </row>
    <row r="72" spans="1:43" s="79" customFormat="1" ht="15.5" x14ac:dyDescent="0.35">
      <c r="A72" s="60"/>
      <c r="B72" s="95"/>
      <c r="C72" s="95"/>
      <c r="D72" s="95"/>
      <c r="E72" s="486"/>
      <c r="F72" s="486"/>
      <c r="G72" s="486"/>
      <c r="H72" s="486"/>
      <c r="I72" s="486"/>
      <c r="J72" s="486"/>
      <c r="K72" s="486"/>
      <c r="L72" s="486"/>
      <c r="M72" s="486"/>
      <c r="N72" s="486"/>
      <c r="O72" s="78"/>
      <c r="P72" s="78"/>
      <c r="Q72" s="96"/>
      <c r="R72" s="96"/>
      <c r="S72" s="96"/>
      <c r="T72" s="451"/>
      <c r="U72" s="451"/>
      <c r="V72" s="451"/>
      <c r="W72" s="451"/>
      <c r="X72" s="451"/>
      <c r="Y72" s="451"/>
      <c r="Z72" s="451"/>
      <c r="AA72" s="451"/>
      <c r="AB72" s="451"/>
      <c r="AC72" s="451"/>
      <c r="AD72" s="78"/>
      <c r="AE72" s="78"/>
      <c r="AF72" s="96"/>
      <c r="AG72" s="96"/>
      <c r="AH72" s="97"/>
      <c r="AI72" s="455"/>
      <c r="AJ72" s="456"/>
      <c r="AK72" s="456"/>
      <c r="AL72" s="461"/>
      <c r="AM72" s="461"/>
      <c r="AN72" s="461"/>
      <c r="AO72" s="461"/>
      <c r="AP72" s="461"/>
      <c r="AQ72" s="461"/>
    </row>
    <row r="73" spans="1:43" s="79" customFormat="1" ht="15.5" x14ac:dyDescent="0.35">
      <c r="A73" s="60"/>
      <c r="B73" s="95"/>
      <c r="C73" s="95"/>
      <c r="D73" s="95"/>
      <c r="E73" s="486"/>
      <c r="F73" s="486"/>
      <c r="G73" s="486"/>
      <c r="H73" s="486"/>
      <c r="I73" s="486"/>
      <c r="J73" s="486"/>
      <c r="K73" s="486"/>
      <c r="L73" s="486"/>
      <c r="M73" s="486"/>
      <c r="N73" s="486"/>
      <c r="O73" s="78"/>
      <c r="P73" s="78"/>
      <c r="Q73" s="96"/>
      <c r="R73" s="96"/>
      <c r="S73" s="96"/>
      <c r="T73" s="451"/>
      <c r="U73" s="451"/>
      <c r="V73" s="451"/>
      <c r="W73" s="451"/>
      <c r="X73" s="451"/>
      <c r="Y73" s="451"/>
      <c r="Z73" s="451"/>
      <c r="AA73" s="451"/>
      <c r="AB73" s="451"/>
      <c r="AC73" s="451"/>
      <c r="AD73" s="78"/>
      <c r="AE73" s="78"/>
      <c r="AF73" s="96"/>
      <c r="AG73" s="96"/>
      <c r="AH73" s="97"/>
      <c r="AI73" s="455"/>
      <c r="AJ73" s="456"/>
      <c r="AK73" s="456"/>
      <c r="AL73" s="461"/>
      <c r="AM73" s="461"/>
      <c r="AN73" s="461"/>
      <c r="AO73" s="461"/>
      <c r="AP73" s="461"/>
      <c r="AQ73" s="461"/>
    </row>
    <row r="74" spans="1:43" s="79" customFormat="1" ht="15.5" x14ac:dyDescent="0.35">
      <c r="A74" s="60"/>
      <c r="B74" s="95"/>
      <c r="C74" s="95"/>
      <c r="D74" s="95"/>
      <c r="E74" s="486"/>
      <c r="F74" s="486"/>
      <c r="G74" s="486"/>
      <c r="H74" s="486"/>
      <c r="I74" s="486"/>
      <c r="J74" s="486"/>
      <c r="K74" s="486"/>
      <c r="L74" s="486"/>
      <c r="M74" s="486"/>
      <c r="N74" s="486"/>
      <c r="O74" s="78"/>
      <c r="P74" s="78"/>
      <c r="Q74" s="96"/>
      <c r="R74" s="96"/>
      <c r="S74" s="96"/>
      <c r="T74" s="451"/>
      <c r="U74" s="451"/>
      <c r="V74" s="451"/>
      <c r="W74" s="451"/>
      <c r="X74" s="451"/>
      <c r="Y74" s="451"/>
      <c r="Z74" s="451"/>
      <c r="AA74" s="451"/>
      <c r="AB74" s="451"/>
      <c r="AC74" s="451"/>
      <c r="AD74" s="78"/>
      <c r="AE74" s="78"/>
      <c r="AF74" s="96"/>
      <c r="AG74" s="96"/>
      <c r="AH74" s="97"/>
      <c r="AI74" s="455"/>
      <c r="AJ74" s="456"/>
      <c r="AK74" s="456"/>
      <c r="AL74" s="461"/>
      <c r="AM74" s="461"/>
      <c r="AN74" s="461"/>
      <c r="AO74" s="461"/>
      <c r="AP74" s="461"/>
      <c r="AQ74" s="461"/>
    </row>
    <row r="75" spans="1:43" s="79" customFormat="1" ht="15.5" x14ac:dyDescent="0.35">
      <c r="A75" s="60"/>
      <c r="B75" s="95"/>
      <c r="C75" s="95"/>
      <c r="D75" s="95"/>
      <c r="E75" s="486"/>
      <c r="F75" s="486"/>
      <c r="G75" s="486"/>
      <c r="H75" s="486"/>
      <c r="I75" s="486"/>
      <c r="J75" s="486"/>
      <c r="K75" s="486"/>
      <c r="L75" s="486"/>
      <c r="M75" s="486"/>
      <c r="N75" s="486"/>
      <c r="O75" s="78"/>
      <c r="P75" s="78"/>
      <c r="Q75" s="96"/>
      <c r="R75" s="96"/>
      <c r="S75" s="96"/>
      <c r="T75" s="451"/>
      <c r="U75" s="451"/>
      <c r="V75" s="451"/>
      <c r="W75" s="451"/>
      <c r="X75" s="451"/>
      <c r="Y75" s="451"/>
      <c r="Z75" s="451"/>
      <c r="AA75" s="451"/>
      <c r="AB75" s="451"/>
      <c r="AC75" s="451"/>
      <c r="AD75" s="78"/>
      <c r="AE75" s="78"/>
      <c r="AF75" s="96"/>
      <c r="AG75" s="96"/>
      <c r="AH75" s="97"/>
      <c r="AI75" s="455"/>
      <c r="AJ75" s="456"/>
      <c r="AK75" s="456"/>
      <c r="AL75" s="461"/>
      <c r="AM75" s="461"/>
      <c r="AN75" s="461"/>
      <c r="AO75" s="461"/>
      <c r="AP75" s="461"/>
      <c r="AQ75" s="461"/>
    </row>
    <row r="76" spans="1:43" s="79" customFormat="1" ht="15.5" x14ac:dyDescent="0.35">
      <c r="A76" s="60"/>
      <c r="B76" s="95"/>
      <c r="C76" s="95"/>
      <c r="D76" s="95"/>
      <c r="E76" s="486"/>
      <c r="F76" s="486"/>
      <c r="G76" s="486"/>
      <c r="H76" s="486"/>
      <c r="I76" s="486"/>
      <c r="J76" s="486"/>
      <c r="K76" s="486"/>
      <c r="L76" s="486"/>
      <c r="M76" s="486"/>
      <c r="N76" s="486"/>
      <c r="O76" s="78"/>
      <c r="P76" s="78"/>
      <c r="Q76" s="96"/>
      <c r="R76" s="96"/>
      <c r="S76" s="96"/>
      <c r="T76" s="451"/>
      <c r="U76" s="451"/>
      <c r="V76" s="451"/>
      <c r="W76" s="451"/>
      <c r="X76" s="451"/>
      <c r="Y76" s="451"/>
      <c r="Z76" s="451"/>
      <c r="AA76" s="451"/>
      <c r="AB76" s="451"/>
      <c r="AC76" s="451"/>
      <c r="AD76" s="78"/>
      <c r="AE76" s="78"/>
      <c r="AF76" s="96"/>
      <c r="AG76" s="96"/>
      <c r="AH76" s="97"/>
      <c r="AI76" s="455"/>
      <c r="AJ76" s="456"/>
      <c r="AK76" s="456"/>
      <c r="AL76" s="461"/>
      <c r="AM76" s="461"/>
      <c r="AN76" s="461"/>
      <c r="AO76" s="461"/>
      <c r="AP76" s="461"/>
      <c r="AQ76" s="461"/>
    </row>
    <row r="77" spans="1:43" s="99" customFormat="1" ht="15.5" x14ac:dyDescent="0.35">
      <c r="A77" s="60"/>
      <c r="B77" s="95"/>
      <c r="C77" s="95"/>
      <c r="D77" s="95"/>
      <c r="E77" s="486"/>
      <c r="F77" s="486"/>
      <c r="G77" s="486"/>
      <c r="H77" s="486"/>
      <c r="I77" s="486"/>
      <c r="J77" s="486"/>
      <c r="K77" s="486"/>
      <c r="L77" s="486"/>
      <c r="M77" s="486"/>
      <c r="N77" s="486"/>
      <c r="O77" s="78"/>
      <c r="P77" s="78"/>
      <c r="Q77" s="96"/>
      <c r="R77" s="96"/>
      <c r="S77" s="96"/>
      <c r="T77" s="451"/>
      <c r="U77" s="451"/>
      <c r="V77" s="451"/>
      <c r="W77" s="451"/>
      <c r="X77" s="451"/>
      <c r="Y77" s="451"/>
      <c r="Z77" s="451"/>
      <c r="AA77" s="451"/>
      <c r="AB77" s="451"/>
      <c r="AC77" s="451"/>
      <c r="AD77" s="78"/>
      <c r="AE77" s="78"/>
      <c r="AF77" s="96"/>
      <c r="AG77" s="96"/>
      <c r="AH77" s="97"/>
      <c r="AI77" s="455"/>
      <c r="AJ77" s="456"/>
      <c r="AK77" s="456"/>
      <c r="AL77" s="462"/>
      <c r="AM77" s="462"/>
      <c r="AN77" s="462"/>
      <c r="AO77" s="462"/>
      <c r="AP77" s="462"/>
      <c r="AQ77" s="462"/>
    </row>
    <row r="78" spans="1:43" s="99" customFormat="1" ht="15.5" x14ac:dyDescent="0.35">
      <c r="A78" s="60"/>
      <c r="B78" s="95"/>
      <c r="C78" s="95"/>
      <c r="D78" s="95"/>
      <c r="E78" s="486"/>
      <c r="F78" s="486"/>
      <c r="G78" s="486"/>
      <c r="H78" s="486"/>
      <c r="I78" s="486"/>
      <c r="J78" s="486"/>
      <c r="K78" s="486"/>
      <c r="L78" s="486"/>
      <c r="M78" s="486"/>
      <c r="N78" s="486"/>
      <c r="O78" s="78"/>
      <c r="P78" s="78"/>
      <c r="Q78" s="96"/>
      <c r="R78" s="96"/>
      <c r="S78" s="96"/>
      <c r="T78" s="451"/>
      <c r="U78" s="451"/>
      <c r="V78" s="451"/>
      <c r="W78" s="451"/>
      <c r="X78" s="451"/>
      <c r="Y78" s="451"/>
      <c r="Z78" s="451"/>
      <c r="AA78" s="451"/>
      <c r="AB78" s="451"/>
      <c r="AC78" s="451"/>
      <c r="AD78" s="78"/>
      <c r="AE78" s="78"/>
      <c r="AF78" s="96"/>
      <c r="AG78" s="96"/>
      <c r="AH78" s="97"/>
      <c r="AI78" s="455"/>
      <c r="AJ78" s="456"/>
      <c r="AK78" s="456"/>
      <c r="AL78" s="462"/>
      <c r="AM78" s="462"/>
      <c r="AN78" s="462"/>
      <c r="AO78" s="462"/>
      <c r="AP78" s="462"/>
      <c r="AQ78" s="462"/>
    </row>
    <row r="79" spans="1:43" s="99" customFormat="1" ht="15.5" x14ac:dyDescent="0.35">
      <c r="A79" s="60"/>
      <c r="B79" s="95"/>
      <c r="C79" s="95"/>
      <c r="D79" s="95"/>
      <c r="E79" s="486"/>
      <c r="F79" s="486"/>
      <c r="G79" s="486"/>
      <c r="H79" s="486"/>
      <c r="I79" s="486"/>
      <c r="J79" s="486"/>
      <c r="K79" s="486"/>
      <c r="L79" s="486"/>
      <c r="M79" s="486"/>
      <c r="N79" s="486"/>
      <c r="O79" s="78"/>
      <c r="P79" s="78"/>
      <c r="Q79" s="96"/>
      <c r="R79" s="96"/>
      <c r="S79" s="96"/>
      <c r="T79" s="451"/>
      <c r="U79" s="451"/>
      <c r="V79" s="451"/>
      <c r="W79" s="451"/>
      <c r="X79" s="451"/>
      <c r="Y79" s="451"/>
      <c r="Z79" s="451"/>
      <c r="AA79" s="451"/>
      <c r="AB79" s="451"/>
      <c r="AC79" s="451"/>
      <c r="AD79" s="78"/>
      <c r="AE79" s="78"/>
      <c r="AF79" s="96"/>
      <c r="AG79" s="96"/>
      <c r="AH79" s="97"/>
      <c r="AI79" s="455"/>
      <c r="AJ79" s="456"/>
      <c r="AK79" s="456"/>
      <c r="AL79" s="462"/>
      <c r="AM79" s="462"/>
      <c r="AN79" s="462"/>
      <c r="AO79" s="462"/>
      <c r="AP79" s="462"/>
      <c r="AQ79" s="462"/>
    </row>
    <row r="80" spans="1:43" s="99" customFormat="1" ht="15.5" x14ac:dyDescent="0.35">
      <c r="A80" s="60"/>
      <c r="B80" s="95"/>
      <c r="C80" s="95"/>
      <c r="D80" s="95"/>
      <c r="E80" s="486"/>
      <c r="F80" s="486"/>
      <c r="G80" s="486"/>
      <c r="H80" s="486"/>
      <c r="I80" s="486"/>
      <c r="J80" s="486"/>
      <c r="K80" s="486"/>
      <c r="L80" s="486"/>
      <c r="M80" s="486"/>
      <c r="N80" s="486"/>
      <c r="O80" s="78"/>
      <c r="P80" s="78"/>
      <c r="Q80" s="96"/>
      <c r="R80" s="96"/>
      <c r="S80" s="96"/>
      <c r="T80" s="451"/>
      <c r="U80" s="451"/>
      <c r="V80" s="451"/>
      <c r="W80" s="451"/>
      <c r="X80" s="451"/>
      <c r="Y80" s="451"/>
      <c r="Z80" s="451"/>
      <c r="AA80" s="451"/>
      <c r="AB80" s="451"/>
      <c r="AC80" s="451"/>
      <c r="AD80" s="78"/>
      <c r="AE80" s="78"/>
      <c r="AF80" s="96"/>
      <c r="AG80" s="96"/>
      <c r="AH80" s="97"/>
      <c r="AI80" s="455"/>
      <c r="AJ80" s="456"/>
      <c r="AK80" s="456"/>
      <c r="AL80" s="462"/>
      <c r="AM80" s="462"/>
      <c r="AN80" s="462"/>
      <c r="AO80" s="462"/>
      <c r="AP80" s="462"/>
      <c r="AQ80" s="462"/>
    </row>
    <row r="81" spans="1:43" s="99" customFormat="1" ht="15.5" x14ac:dyDescent="0.35">
      <c r="A81" s="60"/>
      <c r="B81" s="95"/>
      <c r="C81" s="95"/>
      <c r="D81" s="95"/>
      <c r="E81" s="486"/>
      <c r="F81" s="486"/>
      <c r="G81" s="486"/>
      <c r="H81" s="486"/>
      <c r="I81" s="486"/>
      <c r="J81" s="486"/>
      <c r="K81" s="486"/>
      <c r="L81" s="486"/>
      <c r="M81" s="486"/>
      <c r="N81" s="486"/>
      <c r="O81" s="78"/>
      <c r="P81" s="78"/>
      <c r="Q81" s="96"/>
      <c r="R81" s="96"/>
      <c r="S81" s="96"/>
      <c r="T81" s="451"/>
      <c r="U81" s="451"/>
      <c r="V81" s="451"/>
      <c r="W81" s="451"/>
      <c r="X81" s="451"/>
      <c r="Y81" s="451"/>
      <c r="Z81" s="451"/>
      <c r="AA81" s="451"/>
      <c r="AB81" s="451"/>
      <c r="AC81" s="451"/>
      <c r="AD81" s="78"/>
      <c r="AE81" s="78"/>
      <c r="AF81" s="96"/>
      <c r="AG81" s="96"/>
      <c r="AH81" s="97"/>
      <c r="AI81" s="455"/>
      <c r="AJ81" s="456"/>
      <c r="AK81" s="456"/>
      <c r="AL81" s="462"/>
      <c r="AM81" s="462"/>
      <c r="AN81" s="462"/>
      <c r="AO81" s="462"/>
      <c r="AP81" s="462"/>
      <c r="AQ81" s="462"/>
    </row>
    <row r="82" spans="1:43" s="99" customFormat="1" ht="15.5" x14ac:dyDescent="0.35">
      <c r="A82" s="60"/>
      <c r="B82" s="95"/>
      <c r="C82" s="95"/>
      <c r="D82" s="95"/>
      <c r="E82" s="486"/>
      <c r="F82" s="486"/>
      <c r="G82" s="486"/>
      <c r="H82" s="486"/>
      <c r="I82" s="486"/>
      <c r="J82" s="486"/>
      <c r="K82" s="486"/>
      <c r="L82" s="486"/>
      <c r="M82" s="486"/>
      <c r="N82" s="486"/>
      <c r="O82" s="78"/>
      <c r="P82" s="78"/>
      <c r="Q82" s="96"/>
      <c r="R82" s="96"/>
      <c r="S82" s="96"/>
      <c r="T82" s="451"/>
      <c r="U82" s="451"/>
      <c r="V82" s="451"/>
      <c r="W82" s="451"/>
      <c r="X82" s="451"/>
      <c r="Y82" s="451"/>
      <c r="Z82" s="451"/>
      <c r="AA82" s="451"/>
      <c r="AB82" s="451"/>
      <c r="AC82" s="451"/>
      <c r="AD82" s="78"/>
      <c r="AE82" s="78"/>
      <c r="AF82" s="96"/>
      <c r="AG82" s="96"/>
      <c r="AH82" s="97"/>
      <c r="AI82" s="455"/>
      <c r="AJ82" s="456"/>
      <c r="AK82" s="456"/>
      <c r="AL82" s="462"/>
      <c r="AM82" s="462"/>
      <c r="AN82" s="462"/>
      <c r="AO82" s="462"/>
      <c r="AP82" s="462"/>
      <c r="AQ82" s="462"/>
    </row>
    <row r="83" spans="1:43" s="99" customFormat="1" ht="15.5" x14ac:dyDescent="0.35">
      <c r="A83" s="60"/>
      <c r="B83" s="95"/>
      <c r="C83" s="95"/>
      <c r="D83" s="95"/>
      <c r="E83" s="486"/>
      <c r="F83" s="486"/>
      <c r="G83" s="486"/>
      <c r="H83" s="486"/>
      <c r="I83" s="486"/>
      <c r="J83" s="486"/>
      <c r="K83" s="486"/>
      <c r="L83" s="486"/>
      <c r="M83" s="486"/>
      <c r="N83" s="486"/>
      <c r="O83" s="78"/>
      <c r="P83" s="78"/>
      <c r="Q83" s="96"/>
      <c r="R83" s="96"/>
      <c r="S83" s="96"/>
      <c r="T83" s="451"/>
      <c r="U83" s="451"/>
      <c r="V83" s="451"/>
      <c r="W83" s="451"/>
      <c r="X83" s="451"/>
      <c r="Y83" s="451"/>
      <c r="Z83" s="451"/>
      <c r="AA83" s="451"/>
      <c r="AB83" s="451"/>
      <c r="AC83" s="451"/>
      <c r="AD83" s="78"/>
      <c r="AE83" s="78"/>
      <c r="AF83" s="96"/>
      <c r="AG83" s="96"/>
      <c r="AH83" s="97"/>
      <c r="AI83" s="455"/>
      <c r="AJ83" s="456"/>
      <c r="AK83" s="456"/>
      <c r="AL83" s="462"/>
      <c r="AM83" s="462"/>
      <c r="AN83" s="462"/>
      <c r="AO83" s="462"/>
      <c r="AP83" s="462"/>
      <c r="AQ83" s="462"/>
    </row>
    <row r="84" spans="1:43" s="99" customFormat="1" ht="15.5" x14ac:dyDescent="0.35">
      <c r="A84" s="60"/>
      <c r="B84" s="95"/>
      <c r="C84" s="95"/>
      <c r="D84" s="95"/>
      <c r="E84" s="486"/>
      <c r="F84" s="486"/>
      <c r="G84" s="486"/>
      <c r="H84" s="486"/>
      <c r="I84" s="486"/>
      <c r="J84" s="486"/>
      <c r="K84" s="486"/>
      <c r="L84" s="486"/>
      <c r="M84" s="486"/>
      <c r="N84" s="486"/>
      <c r="O84" s="78"/>
      <c r="P84" s="78"/>
      <c r="Q84" s="96"/>
      <c r="R84" s="96"/>
      <c r="S84" s="96"/>
      <c r="T84" s="451"/>
      <c r="U84" s="451"/>
      <c r="V84" s="451"/>
      <c r="W84" s="451"/>
      <c r="X84" s="451"/>
      <c r="Y84" s="451"/>
      <c r="Z84" s="451"/>
      <c r="AA84" s="451"/>
      <c r="AB84" s="451"/>
      <c r="AC84" s="451"/>
      <c r="AD84" s="78"/>
      <c r="AE84" s="78"/>
      <c r="AF84" s="96"/>
      <c r="AG84" s="96"/>
      <c r="AH84" s="97"/>
      <c r="AI84" s="455"/>
      <c r="AJ84" s="456"/>
      <c r="AK84" s="456"/>
      <c r="AL84" s="462"/>
      <c r="AM84" s="462"/>
      <c r="AN84" s="462"/>
      <c r="AO84" s="462"/>
      <c r="AP84" s="462"/>
      <c r="AQ84" s="462"/>
    </row>
    <row r="85" spans="1:43" s="99" customFormat="1" ht="15.5" x14ac:dyDescent="0.35">
      <c r="A85" s="60"/>
      <c r="B85" s="95"/>
      <c r="C85" s="95"/>
      <c r="D85" s="95"/>
      <c r="E85" s="486"/>
      <c r="F85" s="486"/>
      <c r="G85" s="486"/>
      <c r="H85" s="486"/>
      <c r="I85" s="486"/>
      <c r="J85" s="486"/>
      <c r="K85" s="486"/>
      <c r="L85" s="486"/>
      <c r="M85" s="486"/>
      <c r="N85" s="486"/>
      <c r="O85" s="78"/>
      <c r="P85" s="78"/>
      <c r="Q85" s="96"/>
      <c r="R85" s="96"/>
      <c r="S85" s="96"/>
      <c r="T85" s="451"/>
      <c r="U85" s="451"/>
      <c r="V85" s="451"/>
      <c r="W85" s="451"/>
      <c r="X85" s="451"/>
      <c r="Y85" s="451"/>
      <c r="Z85" s="451"/>
      <c r="AA85" s="451"/>
      <c r="AB85" s="451"/>
      <c r="AC85" s="451"/>
      <c r="AD85" s="78"/>
      <c r="AE85" s="78"/>
      <c r="AF85" s="96"/>
      <c r="AG85" s="96"/>
      <c r="AH85" s="97"/>
      <c r="AI85" s="455"/>
      <c r="AJ85" s="456"/>
      <c r="AK85" s="456"/>
      <c r="AL85" s="462"/>
      <c r="AM85" s="462"/>
      <c r="AN85" s="462"/>
      <c r="AO85" s="462"/>
      <c r="AP85" s="462"/>
      <c r="AQ85" s="462"/>
    </row>
    <row r="86" spans="1:43" s="99" customFormat="1" ht="15.5" x14ac:dyDescent="0.35">
      <c r="A86" s="60"/>
      <c r="B86" s="95"/>
      <c r="C86" s="95"/>
      <c r="D86" s="95"/>
      <c r="E86" s="486"/>
      <c r="F86" s="486"/>
      <c r="G86" s="486"/>
      <c r="H86" s="486"/>
      <c r="I86" s="486"/>
      <c r="J86" s="486"/>
      <c r="K86" s="486"/>
      <c r="L86" s="486"/>
      <c r="M86" s="486"/>
      <c r="N86" s="486"/>
      <c r="O86" s="78"/>
      <c r="P86" s="78"/>
      <c r="Q86" s="96"/>
      <c r="R86" s="96"/>
      <c r="S86" s="96"/>
      <c r="T86" s="451"/>
      <c r="U86" s="451"/>
      <c r="V86" s="451"/>
      <c r="W86" s="451"/>
      <c r="X86" s="451"/>
      <c r="Y86" s="451"/>
      <c r="Z86" s="451"/>
      <c r="AA86" s="451"/>
      <c r="AB86" s="451"/>
      <c r="AC86" s="451"/>
      <c r="AD86" s="78"/>
      <c r="AE86" s="78"/>
      <c r="AF86" s="96"/>
      <c r="AG86" s="96"/>
      <c r="AH86" s="97"/>
      <c r="AI86" s="455"/>
      <c r="AJ86" s="456"/>
      <c r="AK86" s="456"/>
      <c r="AL86" s="462"/>
      <c r="AM86" s="462"/>
      <c r="AN86" s="462"/>
      <c r="AO86" s="462"/>
      <c r="AP86" s="462"/>
      <c r="AQ86" s="462"/>
    </row>
    <row r="87" spans="1:43" s="99" customFormat="1" ht="15.5" x14ac:dyDescent="0.35">
      <c r="A87" s="60"/>
      <c r="B87" s="95"/>
      <c r="C87" s="95"/>
      <c r="D87" s="95"/>
      <c r="E87" s="486"/>
      <c r="F87" s="486"/>
      <c r="G87" s="486"/>
      <c r="H87" s="486"/>
      <c r="I87" s="486"/>
      <c r="J87" s="486"/>
      <c r="K87" s="486"/>
      <c r="L87" s="486"/>
      <c r="M87" s="486"/>
      <c r="N87" s="486"/>
      <c r="O87" s="78"/>
      <c r="P87" s="78"/>
      <c r="Q87" s="96"/>
      <c r="R87" s="96"/>
      <c r="S87" s="96"/>
      <c r="T87" s="451"/>
      <c r="U87" s="451"/>
      <c r="V87" s="451"/>
      <c r="W87" s="451"/>
      <c r="X87" s="451"/>
      <c r="Y87" s="451"/>
      <c r="Z87" s="451"/>
      <c r="AA87" s="451"/>
      <c r="AB87" s="451"/>
      <c r="AC87" s="451"/>
      <c r="AD87" s="78"/>
      <c r="AE87" s="78"/>
      <c r="AF87" s="96"/>
      <c r="AG87" s="96"/>
      <c r="AH87" s="97"/>
      <c r="AI87" s="455"/>
      <c r="AJ87" s="456"/>
      <c r="AK87" s="456"/>
      <c r="AL87" s="462"/>
      <c r="AM87" s="462"/>
      <c r="AN87" s="462"/>
      <c r="AO87" s="462"/>
      <c r="AP87" s="462"/>
      <c r="AQ87" s="462"/>
    </row>
    <row r="88" spans="1:43" s="99" customFormat="1" ht="15.5" x14ac:dyDescent="0.35">
      <c r="A88" s="60"/>
      <c r="B88" s="95"/>
      <c r="C88" s="95"/>
      <c r="D88" s="95"/>
      <c r="E88" s="486"/>
      <c r="F88" s="486"/>
      <c r="G88" s="486"/>
      <c r="H88" s="486"/>
      <c r="I88" s="486"/>
      <c r="J88" s="486"/>
      <c r="K88" s="486"/>
      <c r="L88" s="486"/>
      <c r="M88" s="486"/>
      <c r="N88" s="486"/>
      <c r="O88" s="78"/>
      <c r="P88" s="78"/>
      <c r="Q88" s="96"/>
      <c r="R88" s="96"/>
      <c r="S88" s="96"/>
      <c r="T88" s="451"/>
      <c r="U88" s="451"/>
      <c r="V88" s="451"/>
      <c r="W88" s="451"/>
      <c r="X88" s="451"/>
      <c r="Y88" s="451"/>
      <c r="Z88" s="451"/>
      <c r="AA88" s="451"/>
      <c r="AB88" s="451"/>
      <c r="AC88" s="451"/>
      <c r="AD88" s="78"/>
      <c r="AE88" s="78"/>
      <c r="AF88" s="96"/>
      <c r="AG88" s="96"/>
      <c r="AH88" s="97"/>
      <c r="AI88" s="455"/>
      <c r="AJ88" s="456"/>
      <c r="AK88" s="456"/>
      <c r="AL88" s="462"/>
      <c r="AM88" s="462"/>
      <c r="AN88" s="462"/>
      <c r="AO88" s="462"/>
      <c r="AP88" s="462"/>
      <c r="AQ88" s="462"/>
    </row>
    <row r="89" spans="1:43" s="99" customFormat="1" ht="15.5" x14ac:dyDescent="0.35">
      <c r="A89" s="60"/>
      <c r="B89" s="95"/>
      <c r="C89" s="95"/>
      <c r="D89" s="95"/>
      <c r="E89" s="486"/>
      <c r="F89" s="486"/>
      <c r="G89" s="486"/>
      <c r="H89" s="486"/>
      <c r="I89" s="486"/>
      <c r="J89" s="486"/>
      <c r="K89" s="486"/>
      <c r="L89" s="486"/>
      <c r="M89" s="486"/>
      <c r="N89" s="486"/>
      <c r="O89" s="78"/>
      <c r="P89" s="78"/>
      <c r="Q89" s="96"/>
      <c r="R89" s="96"/>
      <c r="S89" s="96"/>
      <c r="T89" s="451"/>
      <c r="U89" s="451"/>
      <c r="V89" s="451"/>
      <c r="W89" s="451"/>
      <c r="X89" s="451"/>
      <c r="Y89" s="451"/>
      <c r="Z89" s="451"/>
      <c r="AA89" s="451"/>
      <c r="AB89" s="451"/>
      <c r="AC89" s="451"/>
      <c r="AD89" s="78"/>
      <c r="AE89" s="78"/>
      <c r="AF89" s="96"/>
      <c r="AG89" s="96"/>
      <c r="AH89" s="97"/>
      <c r="AI89" s="455"/>
      <c r="AJ89" s="456"/>
      <c r="AK89" s="456"/>
      <c r="AL89" s="462"/>
      <c r="AM89" s="462"/>
      <c r="AN89" s="462"/>
      <c r="AO89" s="462"/>
      <c r="AP89" s="462"/>
      <c r="AQ89" s="462"/>
    </row>
    <row r="90" spans="1:43" s="99" customFormat="1" ht="15.5" x14ac:dyDescent="0.35">
      <c r="A90" s="60"/>
      <c r="B90" s="95"/>
      <c r="C90" s="95"/>
      <c r="D90" s="95"/>
      <c r="E90" s="486"/>
      <c r="F90" s="486"/>
      <c r="G90" s="486"/>
      <c r="H90" s="486"/>
      <c r="I90" s="486"/>
      <c r="J90" s="486"/>
      <c r="K90" s="486"/>
      <c r="L90" s="486"/>
      <c r="M90" s="486"/>
      <c r="N90" s="486"/>
      <c r="O90" s="78"/>
      <c r="P90" s="78"/>
      <c r="Q90" s="96"/>
      <c r="R90" s="96"/>
      <c r="S90" s="96"/>
      <c r="T90" s="451"/>
      <c r="U90" s="451"/>
      <c r="V90" s="451"/>
      <c r="W90" s="451"/>
      <c r="X90" s="451"/>
      <c r="Y90" s="451"/>
      <c r="Z90" s="451"/>
      <c r="AA90" s="451"/>
      <c r="AB90" s="451"/>
      <c r="AC90" s="451"/>
      <c r="AD90" s="78"/>
      <c r="AE90" s="78"/>
      <c r="AF90" s="96"/>
      <c r="AG90" s="96"/>
      <c r="AH90" s="97"/>
      <c r="AI90" s="455"/>
      <c r="AJ90" s="456"/>
      <c r="AK90" s="456"/>
      <c r="AL90" s="462"/>
      <c r="AM90" s="462"/>
      <c r="AN90" s="462"/>
      <c r="AO90" s="462"/>
      <c r="AP90" s="462"/>
      <c r="AQ90" s="462"/>
    </row>
    <row r="91" spans="1:43" s="99" customFormat="1" ht="15.5" x14ac:dyDescent="0.35">
      <c r="A91" s="60"/>
      <c r="B91" s="95"/>
      <c r="C91" s="95"/>
      <c r="D91" s="95"/>
      <c r="E91" s="486"/>
      <c r="F91" s="486"/>
      <c r="G91" s="486"/>
      <c r="H91" s="486"/>
      <c r="I91" s="486"/>
      <c r="J91" s="486"/>
      <c r="K91" s="486"/>
      <c r="L91" s="486"/>
      <c r="M91" s="486"/>
      <c r="N91" s="486"/>
      <c r="O91" s="78"/>
      <c r="P91" s="78"/>
      <c r="Q91" s="96"/>
      <c r="R91" s="96"/>
      <c r="S91" s="96"/>
      <c r="T91" s="451"/>
      <c r="U91" s="451"/>
      <c r="V91" s="451"/>
      <c r="W91" s="451"/>
      <c r="X91" s="451"/>
      <c r="Y91" s="451"/>
      <c r="Z91" s="451"/>
      <c r="AA91" s="451"/>
      <c r="AB91" s="451"/>
      <c r="AC91" s="451"/>
      <c r="AD91" s="78"/>
      <c r="AE91" s="78"/>
      <c r="AF91" s="96"/>
      <c r="AG91" s="96"/>
      <c r="AH91" s="97"/>
      <c r="AI91" s="455"/>
      <c r="AJ91" s="456"/>
      <c r="AK91" s="456"/>
      <c r="AL91" s="462"/>
      <c r="AM91" s="462"/>
      <c r="AN91" s="462"/>
      <c r="AO91" s="462"/>
      <c r="AP91" s="462"/>
      <c r="AQ91" s="462"/>
    </row>
    <row r="92" spans="1:43" s="99" customFormat="1" ht="15.5" x14ac:dyDescent="0.35">
      <c r="A92" s="60"/>
      <c r="B92" s="95"/>
      <c r="C92" s="95"/>
      <c r="D92" s="95"/>
      <c r="E92" s="486"/>
      <c r="F92" s="486"/>
      <c r="G92" s="486"/>
      <c r="H92" s="486"/>
      <c r="I92" s="486"/>
      <c r="J92" s="486"/>
      <c r="K92" s="486"/>
      <c r="L92" s="486"/>
      <c r="M92" s="486"/>
      <c r="N92" s="486"/>
      <c r="O92" s="78"/>
      <c r="P92" s="78"/>
      <c r="Q92" s="96"/>
      <c r="R92" s="96"/>
      <c r="S92" s="96"/>
      <c r="T92" s="451"/>
      <c r="U92" s="451"/>
      <c r="V92" s="451"/>
      <c r="W92" s="451"/>
      <c r="X92" s="451"/>
      <c r="Y92" s="451"/>
      <c r="Z92" s="451"/>
      <c r="AA92" s="451"/>
      <c r="AB92" s="451"/>
      <c r="AC92" s="451"/>
      <c r="AD92" s="78"/>
      <c r="AE92" s="78"/>
      <c r="AF92" s="96"/>
      <c r="AG92" s="96"/>
      <c r="AH92" s="97"/>
      <c r="AI92" s="455"/>
      <c r="AJ92" s="456"/>
      <c r="AK92" s="456"/>
      <c r="AL92" s="462"/>
      <c r="AM92" s="462"/>
      <c r="AN92" s="462"/>
      <c r="AO92" s="462"/>
      <c r="AP92" s="462"/>
      <c r="AQ92" s="462"/>
    </row>
    <row r="93" spans="1:43" s="99" customFormat="1" ht="15.5" x14ac:dyDescent="0.35">
      <c r="A93" s="60"/>
      <c r="B93" s="95"/>
      <c r="C93" s="95"/>
      <c r="D93" s="95"/>
      <c r="E93" s="486"/>
      <c r="F93" s="486"/>
      <c r="G93" s="486"/>
      <c r="H93" s="486"/>
      <c r="I93" s="486"/>
      <c r="J93" s="486"/>
      <c r="K93" s="486"/>
      <c r="L93" s="486"/>
      <c r="M93" s="486"/>
      <c r="N93" s="486"/>
      <c r="O93" s="78"/>
      <c r="P93" s="78"/>
      <c r="Q93" s="96"/>
      <c r="R93" s="96"/>
      <c r="S93" s="96"/>
      <c r="T93" s="451"/>
      <c r="U93" s="451"/>
      <c r="V93" s="451"/>
      <c r="W93" s="451"/>
      <c r="X93" s="451"/>
      <c r="Y93" s="451"/>
      <c r="Z93" s="451"/>
      <c r="AA93" s="451"/>
      <c r="AB93" s="451"/>
      <c r="AC93" s="451"/>
      <c r="AD93" s="78"/>
      <c r="AE93" s="78"/>
      <c r="AF93" s="96"/>
      <c r="AG93" s="96"/>
      <c r="AH93" s="97"/>
      <c r="AI93" s="455"/>
      <c r="AJ93" s="456"/>
      <c r="AK93" s="456"/>
      <c r="AL93" s="462"/>
      <c r="AM93" s="462"/>
      <c r="AN93" s="462"/>
      <c r="AO93" s="462"/>
      <c r="AP93" s="462"/>
      <c r="AQ93" s="462"/>
    </row>
    <row r="94" spans="1:43" s="99" customFormat="1" ht="15.5" x14ac:dyDescent="0.35">
      <c r="A94" s="60"/>
      <c r="B94" s="95"/>
      <c r="C94" s="95"/>
      <c r="D94" s="95"/>
      <c r="E94" s="486"/>
      <c r="F94" s="486"/>
      <c r="G94" s="486"/>
      <c r="H94" s="486"/>
      <c r="I94" s="486"/>
      <c r="J94" s="486"/>
      <c r="K94" s="486"/>
      <c r="L94" s="486"/>
      <c r="M94" s="486"/>
      <c r="N94" s="486"/>
      <c r="O94" s="78"/>
      <c r="P94" s="78"/>
      <c r="Q94" s="96"/>
      <c r="R94" s="96"/>
      <c r="S94" s="96"/>
      <c r="T94" s="451"/>
      <c r="U94" s="451"/>
      <c r="V94" s="451"/>
      <c r="W94" s="451"/>
      <c r="X94" s="451"/>
      <c r="Y94" s="451"/>
      <c r="Z94" s="451"/>
      <c r="AA94" s="451"/>
      <c r="AB94" s="451"/>
      <c r="AC94" s="451"/>
      <c r="AD94" s="78"/>
      <c r="AE94" s="78"/>
      <c r="AF94" s="96"/>
      <c r="AG94" s="96"/>
      <c r="AH94" s="97"/>
      <c r="AI94" s="455"/>
      <c r="AJ94" s="456"/>
      <c r="AK94" s="456"/>
      <c r="AL94" s="462"/>
      <c r="AM94" s="462"/>
      <c r="AN94" s="462"/>
      <c r="AO94" s="462"/>
      <c r="AP94" s="462"/>
      <c r="AQ94" s="462"/>
    </row>
    <row r="95" spans="1:43" s="99" customFormat="1" ht="15.5" x14ac:dyDescent="0.35">
      <c r="A95" s="60"/>
      <c r="B95" s="95"/>
      <c r="C95" s="95"/>
      <c r="D95" s="95"/>
      <c r="E95" s="486"/>
      <c r="F95" s="486"/>
      <c r="G95" s="486"/>
      <c r="H95" s="486"/>
      <c r="I95" s="486"/>
      <c r="J95" s="486"/>
      <c r="K95" s="486"/>
      <c r="L95" s="486"/>
      <c r="M95" s="486"/>
      <c r="N95" s="486"/>
      <c r="O95" s="78"/>
      <c r="P95" s="78"/>
      <c r="Q95" s="96"/>
      <c r="R95" s="96"/>
      <c r="S95" s="96"/>
      <c r="T95" s="451"/>
      <c r="U95" s="451"/>
      <c r="V95" s="451"/>
      <c r="W95" s="451"/>
      <c r="X95" s="451"/>
      <c r="Y95" s="451"/>
      <c r="Z95" s="451"/>
      <c r="AA95" s="451"/>
      <c r="AB95" s="451"/>
      <c r="AC95" s="451"/>
      <c r="AD95" s="78"/>
      <c r="AE95" s="78"/>
      <c r="AF95" s="96"/>
      <c r="AG95" s="96"/>
      <c r="AH95" s="97"/>
      <c r="AI95" s="455"/>
      <c r="AJ95" s="456"/>
      <c r="AK95" s="456"/>
      <c r="AL95" s="462"/>
      <c r="AM95" s="462"/>
      <c r="AN95" s="462"/>
      <c r="AO95" s="462"/>
      <c r="AP95" s="462"/>
      <c r="AQ95" s="462"/>
    </row>
    <row r="96" spans="1:43" s="99" customFormat="1" ht="15.5" x14ac:dyDescent="0.35">
      <c r="A96" s="60"/>
      <c r="B96" s="95"/>
      <c r="C96" s="95"/>
      <c r="D96" s="95"/>
      <c r="E96" s="486"/>
      <c r="F96" s="486"/>
      <c r="G96" s="486"/>
      <c r="H96" s="486"/>
      <c r="I96" s="486"/>
      <c r="J96" s="486"/>
      <c r="K96" s="486"/>
      <c r="L96" s="486"/>
      <c r="M96" s="486"/>
      <c r="N96" s="486"/>
      <c r="O96" s="78"/>
      <c r="P96" s="78"/>
      <c r="Q96" s="96"/>
      <c r="R96" s="96"/>
      <c r="S96" s="96"/>
      <c r="T96" s="451"/>
      <c r="U96" s="451"/>
      <c r="V96" s="451"/>
      <c r="W96" s="451"/>
      <c r="X96" s="451"/>
      <c r="Y96" s="451"/>
      <c r="Z96" s="451"/>
      <c r="AA96" s="451"/>
      <c r="AB96" s="451"/>
      <c r="AC96" s="451"/>
      <c r="AD96" s="78"/>
      <c r="AE96" s="78"/>
      <c r="AF96" s="96"/>
      <c r="AG96" s="96"/>
      <c r="AH96" s="97"/>
      <c r="AI96" s="455"/>
      <c r="AJ96" s="456"/>
      <c r="AK96" s="456"/>
      <c r="AL96" s="462"/>
      <c r="AM96" s="462"/>
      <c r="AN96" s="462"/>
      <c r="AO96" s="462"/>
      <c r="AP96" s="462"/>
      <c r="AQ96" s="462"/>
    </row>
    <row r="97" spans="1:43" s="99" customFormat="1" ht="15.5" x14ac:dyDescent="0.35">
      <c r="A97" s="60"/>
      <c r="B97" s="95"/>
      <c r="C97" s="95"/>
      <c r="D97" s="95"/>
      <c r="E97" s="486"/>
      <c r="F97" s="486"/>
      <c r="G97" s="486"/>
      <c r="H97" s="486"/>
      <c r="I97" s="486"/>
      <c r="J97" s="486"/>
      <c r="K97" s="486"/>
      <c r="L97" s="486"/>
      <c r="M97" s="486"/>
      <c r="N97" s="486"/>
      <c r="O97" s="78"/>
      <c r="P97" s="78"/>
      <c r="Q97" s="96"/>
      <c r="R97" s="96"/>
      <c r="S97" s="96"/>
      <c r="T97" s="451"/>
      <c r="U97" s="451"/>
      <c r="V97" s="451"/>
      <c r="W97" s="451"/>
      <c r="X97" s="451"/>
      <c r="Y97" s="451"/>
      <c r="Z97" s="451"/>
      <c r="AA97" s="451"/>
      <c r="AB97" s="451"/>
      <c r="AC97" s="451"/>
      <c r="AD97" s="78"/>
      <c r="AE97" s="78"/>
      <c r="AF97" s="96"/>
      <c r="AG97" s="96"/>
      <c r="AH97" s="97"/>
      <c r="AI97" s="455"/>
      <c r="AJ97" s="456"/>
      <c r="AK97" s="456"/>
      <c r="AL97" s="462"/>
      <c r="AM97" s="462"/>
      <c r="AN97" s="462"/>
      <c r="AO97" s="462"/>
      <c r="AP97" s="462"/>
      <c r="AQ97" s="462"/>
    </row>
  </sheetData>
  <mergeCells count="1">
    <mergeCell ref="A1:D1"/>
  </mergeCells>
  <pageMargins left="0.7" right="0.7" top="0.75" bottom="0.75" header="0.3" footer="0.3"/>
  <pageSetup scale="67" orientation="portrait" r:id="rId1"/>
  <rowBreaks count="1" manualBreakCount="1">
    <brk id="22" max="16383" man="1"/>
  </rowBreaks>
  <colBreaks count="2" manualBreakCount="2">
    <brk id="14" max="1048575" man="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opLeftCell="A40" workbookViewId="0">
      <selection activeCell="F45" sqref="F45"/>
    </sheetView>
  </sheetViews>
  <sheetFormatPr defaultColWidth="8.453125" defaultRowHeight="14.5" x14ac:dyDescent="0.35"/>
  <cols>
    <col min="1" max="1" width="34.1796875" style="35" customWidth="1"/>
    <col min="2" max="4" width="8.54296875" style="16" customWidth="1"/>
    <col min="5" max="14" width="8.54296875" style="100" customWidth="1"/>
    <col min="15" max="16384" width="8.453125" style="100"/>
  </cols>
  <sheetData>
    <row r="1" spans="1:14" s="102" customFormat="1" ht="17.5" x14ac:dyDescent="0.35">
      <c r="A1" s="528" t="s">
        <v>195</v>
      </c>
      <c r="B1" s="528"/>
      <c r="C1" s="528"/>
      <c r="D1" s="528"/>
    </row>
    <row r="2" spans="1:14" s="102" customFormat="1" ht="46.5" customHeight="1" x14ac:dyDescent="0.35">
      <c r="A2" s="529" t="s">
        <v>196</v>
      </c>
      <c r="B2" s="529"/>
      <c r="C2" s="529"/>
      <c r="D2" s="529"/>
      <c r="E2" s="522" t="s">
        <v>2</v>
      </c>
      <c r="F2" s="523"/>
      <c r="G2" s="523"/>
      <c r="H2" s="523"/>
      <c r="I2" s="523"/>
      <c r="J2" s="523"/>
      <c r="K2" s="523"/>
      <c r="L2" s="523"/>
      <c r="M2" s="523"/>
      <c r="N2" s="524"/>
    </row>
    <row r="3" spans="1:14" s="102" customFormat="1" ht="17.5" x14ac:dyDescent="0.35">
      <c r="A3" s="530"/>
      <c r="B3" s="530"/>
      <c r="C3" s="530"/>
      <c r="D3" s="530"/>
    </row>
    <row r="4" spans="1:14" s="69" customFormat="1" x14ac:dyDescent="0.35">
      <c r="A4" s="490" t="s">
        <v>197</v>
      </c>
      <c r="B4" s="41" t="str">
        <f>'1A-Bilant'!B5</f>
        <v>N-2</v>
      </c>
      <c r="C4" s="41" t="str">
        <f>'1A-Bilant'!C5</f>
        <v>N-1</v>
      </c>
      <c r="D4" s="41" t="str">
        <f>'1A-Bilant'!D5</f>
        <v>N</v>
      </c>
      <c r="E4" s="41">
        <f>'1A-Bilant'!E5</f>
        <v>1</v>
      </c>
      <c r="F4" s="41">
        <f>'1A-Bilant'!F5</f>
        <v>2</v>
      </c>
      <c r="G4" s="41">
        <f>'1A-Bilant'!G5</f>
        <v>3</v>
      </c>
      <c r="H4" s="41">
        <f>'1A-Bilant'!H5</f>
        <v>4</v>
      </c>
      <c r="I4" s="41">
        <f>'1A-Bilant'!I5</f>
        <v>5</v>
      </c>
      <c r="J4" s="41">
        <f>'1A-Bilant'!J5</f>
        <v>6</v>
      </c>
      <c r="K4" s="41">
        <f>'1A-Bilant'!K5</f>
        <v>7</v>
      </c>
      <c r="L4" s="41">
        <f>'1A-Bilant'!L5</f>
        <v>8</v>
      </c>
      <c r="M4" s="41">
        <f>'1A-Bilant'!M5</f>
        <v>9</v>
      </c>
      <c r="N4" s="41">
        <f>'1A-Bilant'!N5</f>
        <v>10</v>
      </c>
    </row>
    <row r="5" spans="1:14" x14ac:dyDescent="0.35">
      <c r="A5" s="109" t="s">
        <v>198</v>
      </c>
      <c r="B5" s="17">
        <f>'1C-Analiza_fin_extinsa'!B21-'1C-Analiza_fin_extinsa'!B16-'1C-Analiza_fin_extinsa'!B11</f>
        <v>0</v>
      </c>
      <c r="C5" s="17">
        <f>'1C-Analiza_fin_extinsa'!C21-'1C-Analiza_fin_extinsa'!C16-'1C-Analiza_fin_extinsa'!C11</f>
        <v>0</v>
      </c>
      <c r="D5" s="17">
        <f>'1C-Analiza_fin_extinsa'!D21-'1C-Analiza_fin_extinsa'!D16-'1C-Analiza_fin_extinsa'!D11</f>
        <v>0</v>
      </c>
      <c r="E5" s="17">
        <f>'1C-Analiza_fin_extinsa'!E21-'1C-Analiza_fin_extinsa'!E16-'1C-Analiza_fin_extinsa'!E11</f>
        <v>0</v>
      </c>
      <c r="F5" s="17">
        <f>'1C-Analiza_fin_extinsa'!F21-'1C-Analiza_fin_extinsa'!F16-'1C-Analiza_fin_extinsa'!F11</f>
        <v>0</v>
      </c>
      <c r="G5" s="17">
        <f>'1C-Analiza_fin_extinsa'!G21-'1C-Analiza_fin_extinsa'!G16-'1C-Analiza_fin_extinsa'!G11</f>
        <v>0</v>
      </c>
      <c r="H5" s="17">
        <f>'1C-Analiza_fin_extinsa'!H21-'1C-Analiza_fin_extinsa'!H16-'1C-Analiza_fin_extinsa'!H11</f>
        <v>0</v>
      </c>
      <c r="I5" s="17">
        <f>'1C-Analiza_fin_extinsa'!I21-'1C-Analiza_fin_extinsa'!I16-'1C-Analiza_fin_extinsa'!I11</f>
        <v>0</v>
      </c>
      <c r="J5" s="17">
        <f>'1C-Analiza_fin_extinsa'!J21-'1C-Analiza_fin_extinsa'!J16-'1C-Analiza_fin_extinsa'!J11</f>
        <v>0</v>
      </c>
      <c r="K5" s="17">
        <f>'1C-Analiza_fin_extinsa'!K21-'1C-Analiza_fin_extinsa'!K16-'1C-Analiza_fin_extinsa'!K11</f>
        <v>0</v>
      </c>
      <c r="L5" s="17">
        <f>'1C-Analiza_fin_extinsa'!L21-'1C-Analiza_fin_extinsa'!L16-'1C-Analiza_fin_extinsa'!L11</f>
        <v>0</v>
      </c>
      <c r="M5" s="17">
        <f>'1C-Analiza_fin_extinsa'!M21-'1C-Analiza_fin_extinsa'!M16-'1C-Analiza_fin_extinsa'!M11</f>
        <v>0</v>
      </c>
      <c r="N5" s="17">
        <f>'1C-Analiza_fin_extinsa'!N21-'1C-Analiza_fin_extinsa'!N16-'1C-Analiza_fin_extinsa'!N11</f>
        <v>0</v>
      </c>
    </row>
    <row r="6" spans="1:14" ht="26" x14ac:dyDescent="0.35">
      <c r="A6" s="109" t="s">
        <v>199</v>
      </c>
      <c r="B6" s="17">
        <f>'1C-Analiza_fin_extinsa'!B20+'1C-Analiza_fin_extinsa'!B16-'1C-Analiza_fin_extinsa'!B4</f>
        <v>0</v>
      </c>
      <c r="C6" s="17">
        <f>'1C-Analiza_fin_extinsa'!C20+'1C-Analiza_fin_extinsa'!C16-'1C-Analiza_fin_extinsa'!C4</f>
        <v>0</v>
      </c>
      <c r="D6" s="17">
        <f>'1C-Analiza_fin_extinsa'!D20+'1C-Analiza_fin_extinsa'!D16-'1C-Analiza_fin_extinsa'!D4</f>
        <v>0</v>
      </c>
      <c r="E6" s="17">
        <f>'1C-Analiza_fin_extinsa'!E20+'1C-Analiza_fin_extinsa'!E16-'1C-Analiza_fin_extinsa'!E4</f>
        <v>0</v>
      </c>
      <c r="F6" s="17">
        <f>'1C-Analiza_fin_extinsa'!F20+'1C-Analiza_fin_extinsa'!F16-'1C-Analiza_fin_extinsa'!F4</f>
        <v>0</v>
      </c>
      <c r="G6" s="17">
        <f>'1C-Analiza_fin_extinsa'!G20+'1C-Analiza_fin_extinsa'!G16-'1C-Analiza_fin_extinsa'!G4</f>
        <v>0</v>
      </c>
      <c r="H6" s="17">
        <f>'1C-Analiza_fin_extinsa'!H20+'1C-Analiza_fin_extinsa'!H16-'1C-Analiza_fin_extinsa'!H4</f>
        <v>0</v>
      </c>
      <c r="I6" s="17">
        <f>'1C-Analiza_fin_extinsa'!I20+'1C-Analiza_fin_extinsa'!I16-'1C-Analiza_fin_extinsa'!I4</f>
        <v>0</v>
      </c>
      <c r="J6" s="17">
        <f>'1C-Analiza_fin_extinsa'!J20+'1C-Analiza_fin_extinsa'!J16-'1C-Analiza_fin_extinsa'!J4</f>
        <v>0</v>
      </c>
      <c r="K6" s="17">
        <f>'1C-Analiza_fin_extinsa'!K20+'1C-Analiza_fin_extinsa'!K16-'1C-Analiza_fin_extinsa'!K4</f>
        <v>0</v>
      </c>
      <c r="L6" s="17">
        <f>'1C-Analiza_fin_extinsa'!L20+'1C-Analiza_fin_extinsa'!L16-'1C-Analiza_fin_extinsa'!L4</f>
        <v>0</v>
      </c>
      <c r="M6" s="17">
        <f>'1C-Analiza_fin_extinsa'!M20+'1C-Analiza_fin_extinsa'!M16-'1C-Analiza_fin_extinsa'!M4</f>
        <v>0</v>
      </c>
      <c r="N6" s="17">
        <f>'1C-Analiza_fin_extinsa'!N20+'1C-Analiza_fin_extinsa'!N16-'1C-Analiza_fin_extinsa'!N4</f>
        <v>0</v>
      </c>
    </row>
    <row r="7" spans="1:14" ht="39" x14ac:dyDescent="0.35">
      <c r="A7" s="109" t="s">
        <v>200</v>
      </c>
      <c r="B7" s="17">
        <f>('1C-Analiza_fin_extinsa'!B5-'1C-Analiza_fin_extinsa'!B9)-('1C-Analiza_fin_extinsa'!B11-'1C-Analiza_fin_extinsa'!B12)</f>
        <v>0</v>
      </c>
      <c r="C7" s="17">
        <f>('1C-Analiza_fin_extinsa'!C5-'1C-Analiza_fin_extinsa'!C9)-('1C-Analiza_fin_extinsa'!C11-'1C-Analiza_fin_extinsa'!C12)</f>
        <v>0</v>
      </c>
      <c r="D7" s="17">
        <f>('1C-Analiza_fin_extinsa'!D5-'1C-Analiza_fin_extinsa'!D9)-('1C-Analiza_fin_extinsa'!D11-'1C-Analiza_fin_extinsa'!D12)</f>
        <v>0</v>
      </c>
      <c r="E7" s="17">
        <f>('1C-Analiza_fin_extinsa'!E5-'1C-Analiza_fin_extinsa'!E9)-('1C-Analiza_fin_extinsa'!E11-'1C-Analiza_fin_extinsa'!E12)</f>
        <v>0</v>
      </c>
      <c r="F7" s="17">
        <f>('1C-Analiza_fin_extinsa'!F5-'1C-Analiza_fin_extinsa'!F9)-('1C-Analiza_fin_extinsa'!F11-'1C-Analiza_fin_extinsa'!F12)</f>
        <v>0</v>
      </c>
      <c r="G7" s="17">
        <f>('1C-Analiza_fin_extinsa'!G5-'1C-Analiza_fin_extinsa'!G9)-('1C-Analiza_fin_extinsa'!G11-'1C-Analiza_fin_extinsa'!G12)</f>
        <v>0</v>
      </c>
      <c r="H7" s="17">
        <f>('1C-Analiza_fin_extinsa'!H5-'1C-Analiza_fin_extinsa'!H9)-('1C-Analiza_fin_extinsa'!H11-'1C-Analiza_fin_extinsa'!H12)</f>
        <v>0</v>
      </c>
      <c r="I7" s="17">
        <f>('1C-Analiza_fin_extinsa'!I5-'1C-Analiza_fin_extinsa'!I9)-('1C-Analiza_fin_extinsa'!I11-'1C-Analiza_fin_extinsa'!I12)</f>
        <v>0</v>
      </c>
      <c r="J7" s="17">
        <f>('1C-Analiza_fin_extinsa'!J5-'1C-Analiza_fin_extinsa'!J9)-('1C-Analiza_fin_extinsa'!J11-'1C-Analiza_fin_extinsa'!J12)</f>
        <v>0</v>
      </c>
      <c r="K7" s="17">
        <f>('1C-Analiza_fin_extinsa'!K5-'1C-Analiza_fin_extinsa'!K9)-('1C-Analiza_fin_extinsa'!K11-'1C-Analiza_fin_extinsa'!K12)</f>
        <v>0</v>
      </c>
      <c r="L7" s="17">
        <f>('1C-Analiza_fin_extinsa'!L5-'1C-Analiza_fin_extinsa'!L9)-('1C-Analiza_fin_extinsa'!L11-'1C-Analiza_fin_extinsa'!L12)</f>
        <v>0</v>
      </c>
      <c r="M7" s="17">
        <f>('1C-Analiza_fin_extinsa'!M5-'1C-Analiza_fin_extinsa'!M9)-('1C-Analiza_fin_extinsa'!M11-'1C-Analiza_fin_extinsa'!M12)</f>
        <v>0</v>
      </c>
      <c r="N7" s="17">
        <f>('1C-Analiza_fin_extinsa'!N5-'1C-Analiza_fin_extinsa'!N9)-('1C-Analiza_fin_extinsa'!N11-'1C-Analiza_fin_extinsa'!N12)</f>
        <v>0</v>
      </c>
    </row>
    <row r="8" spans="1:14" x14ac:dyDescent="0.35">
      <c r="A8" s="47" t="s">
        <v>201</v>
      </c>
      <c r="B8" s="17">
        <f>B6-B7</f>
        <v>0</v>
      </c>
      <c r="C8" s="17">
        <f t="shared" ref="C8:N8" si="0">C6-C7</f>
        <v>0</v>
      </c>
      <c r="D8" s="17">
        <f t="shared" si="0"/>
        <v>0</v>
      </c>
      <c r="E8" s="17">
        <f t="shared" si="0"/>
        <v>0</v>
      </c>
      <c r="F8" s="17">
        <f t="shared" si="0"/>
        <v>0</v>
      </c>
      <c r="G8" s="17">
        <f t="shared" si="0"/>
        <v>0</v>
      </c>
      <c r="H8" s="17">
        <f t="shared" si="0"/>
        <v>0</v>
      </c>
      <c r="I8" s="17">
        <f t="shared" si="0"/>
        <v>0</v>
      </c>
      <c r="J8" s="17">
        <f t="shared" si="0"/>
        <v>0</v>
      </c>
      <c r="K8" s="17">
        <f t="shared" si="0"/>
        <v>0</v>
      </c>
      <c r="L8" s="17">
        <f t="shared" si="0"/>
        <v>0</v>
      </c>
      <c r="M8" s="17">
        <f t="shared" si="0"/>
        <v>0</v>
      </c>
      <c r="N8" s="17">
        <f t="shared" si="0"/>
        <v>0</v>
      </c>
    </row>
    <row r="9" spans="1:14" x14ac:dyDescent="0.35">
      <c r="A9" s="47" t="s">
        <v>202</v>
      </c>
      <c r="B9" s="17"/>
      <c r="C9" s="17">
        <f>C8-B8</f>
        <v>0</v>
      </c>
      <c r="D9" s="17">
        <f>D8-C8</f>
        <v>0</v>
      </c>
      <c r="E9" s="17">
        <f t="shared" ref="E9:N9" si="1">E8-D8</f>
        <v>0</v>
      </c>
      <c r="F9" s="17">
        <f t="shared" si="1"/>
        <v>0</v>
      </c>
      <c r="G9" s="17">
        <f t="shared" si="1"/>
        <v>0</v>
      </c>
      <c r="H9" s="17">
        <f t="shared" si="1"/>
        <v>0</v>
      </c>
      <c r="I9" s="17">
        <f t="shared" si="1"/>
        <v>0</v>
      </c>
      <c r="J9" s="17">
        <f t="shared" si="1"/>
        <v>0</v>
      </c>
      <c r="K9" s="17">
        <f t="shared" si="1"/>
        <v>0</v>
      </c>
      <c r="L9" s="17">
        <f t="shared" si="1"/>
        <v>0</v>
      </c>
      <c r="M9" s="17">
        <f t="shared" si="1"/>
        <v>0</v>
      </c>
      <c r="N9" s="17">
        <f t="shared" si="1"/>
        <v>0</v>
      </c>
    </row>
    <row r="10" spans="1:14" x14ac:dyDescent="0.35">
      <c r="A10" s="47" t="s">
        <v>203</v>
      </c>
      <c r="B10" s="103" t="str">
        <f>IF(ISERROR(B7/B6),"",B7/B6)</f>
        <v/>
      </c>
      <c r="C10" s="103" t="str">
        <f t="shared" ref="C10:N10" si="2">IF(ISERROR(C7/C6),"",C7/C6)</f>
        <v/>
      </c>
      <c r="D10" s="103" t="str">
        <f t="shared" si="2"/>
        <v/>
      </c>
      <c r="E10" s="103" t="str">
        <f t="shared" si="2"/>
        <v/>
      </c>
      <c r="F10" s="103" t="str">
        <f t="shared" si="2"/>
        <v/>
      </c>
      <c r="G10" s="103" t="str">
        <f t="shared" si="2"/>
        <v/>
      </c>
      <c r="H10" s="103" t="str">
        <f t="shared" si="2"/>
        <v/>
      </c>
      <c r="I10" s="103" t="str">
        <f t="shared" si="2"/>
        <v/>
      </c>
      <c r="J10" s="103" t="str">
        <f t="shared" si="2"/>
        <v/>
      </c>
      <c r="K10" s="103" t="str">
        <f t="shared" si="2"/>
        <v/>
      </c>
      <c r="L10" s="103" t="str">
        <f t="shared" si="2"/>
        <v/>
      </c>
      <c r="M10" s="103" t="str">
        <f t="shared" si="2"/>
        <v/>
      </c>
      <c r="N10" s="103" t="str">
        <f t="shared" si="2"/>
        <v/>
      </c>
    </row>
    <row r="11" spans="1:14" x14ac:dyDescent="0.35">
      <c r="B11" s="104"/>
      <c r="C11" s="104"/>
      <c r="D11" s="104"/>
    </row>
    <row r="12" spans="1:14" s="69" customFormat="1" x14ac:dyDescent="0.35">
      <c r="A12" s="487" t="s">
        <v>204</v>
      </c>
      <c r="B12" s="41" t="str">
        <f>'1A-Bilant'!B5</f>
        <v>N-2</v>
      </c>
      <c r="C12" s="41" t="str">
        <f>'1A-Bilant'!C5</f>
        <v>N-1</v>
      </c>
      <c r="D12" s="41" t="str">
        <f>'1A-Bilant'!D5</f>
        <v>N</v>
      </c>
      <c r="E12" s="41">
        <f>'1A-Bilant'!E5</f>
        <v>1</v>
      </c>
      <c r="F12" s="41">
        <f>'1A-Bilant'!F5</f>
        <v>2</v>
      </c>
      <c r="G12" s="41">
        <f>'1A-Bilant'!G5</f>
        <v>3</v>
      </c>
      <c r="H12" s="41">
        <f>'1A-Bilant'!H5</f>
        <v>4</v>
      </c>
      <c r="I12" s="41">
        <f>'1A-Bilant'!I5</f>
        <v>5</v>
      </c>
      <c r="J12" s="41">
        <f>'1A-Bilant'!J5</f>
        <v>6</v>
      </c>
      <c r="K12" s="41">
        <f>'1A-Bilant'!K5</f>
        <v>7</v>
      </c>
      <c r="L12" s="41">
        <f>'1A-Bilant'!L5</f>
        <v>8</v>
      </c>
      <c r="M12" s="41">
        <f>'1A-Bilant'!M5</f>
        <v>9</v>
      </c>
      <c r="N12" s="41">
        <f>'1A-Bilant'!N5</f>
        <v>10</v>
      </c>
    </row>
    <row r="13" spans="1:14" x14ac:dyDescent="0.35">
      <c r="A13" s="488" t="s">
        <v>205</v>
      </c>
      <c r="B13" s="105">
        <f>'1C-Analiza_fin_extinsa'!B25</f>
        <v>0</v>
      </c>
      <c r="C13" s="105">
        <f>'1C-Analiza_fin_extinsa'!C25</f>
        <v>0</v>
      </c>
      <c r="D13" s="105">
        <f>'1C-Analiza_fin_extinsa'!D25</f>
        <v>0</v>
      </c>
      <c r="E13" s="105">
        <f>'1C-Analiza_fin_extinsa'!E25</f>
        <v>0</v>
      </c>
      <c r="F13" s="105">
        <f>'1C-Analiza_fin_extinsa'!F25</f>
        <v>0</v>
      </c>
      <c r="G13" s="105">
        <f>'1C-Analiza_fin_extinsa'!G25</f>
        <v>0</v>
      </c>
      <c r="H13" s="105">
        <f>'1C-Analiza_fin_extinsa'!H25</f>
        <v>0</v>
      </c>
      <c r="I13" s="105">
        <f>'1C-Analiza_fin_extinsa'!I25</f>
        <v>0</v>
      </c>
      <c r="J13" s="105">
        <f>'1C-Analiza_fin_extinsa'!J25</f>
        <v>0</v>
      </c>
      <c r="K13" s="105">
        <f>'1C-Analiza_fin_extinsa'!K25</f>
        <v>0</v>
      </c>
      <c r="L13" s="105">
        <f>'1C-Analiza_fin_extinsa'!L25</f>
        <v>0</v>
      </c>
      <c r="M13" s="105">
        <f>'1C-Analiza_fin_extinsa'!M25</f>
        <v>0</v>
      </c>
      <c r="N13" s="105">
        <f>'1C-Analiza_fin_extinsa'!N25</f>
        <v>0</v>
      </c>
    </row>
    <row r="14" spans="1:14" x14ac:dyDescent="0.35">
      <c r="A14" s="488" t="s">
        <v>113</v>
      </c>
      <c r="B14" s="105">
        <f>'1C-Analiza_fin_extinsa'!B27</f>
        <v>0</v>
      </c>
      <c r="C14" s="105">
        <f>'1C-Analiza_fin_extinsa'!C27</f>
        <v>0</v>
      </c>
      <c r="D14" s="105">
        <f>'1C-Analiza_fin_extinsa'!D27</f>
        <v>0</v>
      </c>
      <c r="E14" s="105">
        <f>'1C-Analiza_fin_extinsa'!E27</f>
        <v>0</v>
      </c>
      <c r="F14" s="105">
        <f>'1C-Analiza_fin_extinsa'!F27</f>
        <v>0</v>
      </c>
      <c r="G14" s="105">
        <f>'1C-Analiza_fin_extinsa'!G27</f>
        <v>0</v>
      </c>
      <c r="H14" s="105">
        <f>'1C-Analiza_fin_extinsa'!H27</f>
        <v>0</v>
      </c>
      <c r="I14" s="105">
        <f>'1C-Analiza_fin_extinsa'!I27</f>
        <v>0</v>
      </c>
      <c r="J14" s="105">
        <f>'1C-Analiza_fin_extinsa'!J27</f>
        <v>0</v>
      </c>
      <c r="K14" s="105">
        <f>'1C-Analiza_fin_extinsa'!K27</f>
        <v>0</v>
      </c>
      <c r="L14" s="105">
        <f>'1C-Analiza_fin_extinsa'!L27</f>
        <v>0</v>
      </c>
      <c r="M14" s="105">
        <f>'1C-Analiza_fin_extinsa'!M27</f>
        <v>0</v>
      </c>
      <c r="N14" s="105">
        <f>'1C-Analiza_fin_extinsa'!N27</f>
        <v>0</v>
      </c>
    </row>
    <row r="15" spans="1:14" x14ac:dyDescent="0.35">
      <c r="A15" s="488" t="s">
        <v>126</v>
      </c>
      <c r="B15" s="105">
        <f>'1C-Analiza_fin_extinsa'!B30</f>
        <v>0</v>
      </c>
      <c r="C15" s="105">
        <f>'1C-Analiza_fin_extinsa'!C30</f>
        <v>0</v>
      </c>
      <c r="D15" s="105">
        <f>'1C-Analiza_fin_extinsa'!D30</f>
        <v>0</v>
      </c>
      <c r="E15" s="105">
        <f>'1C-Analiza_fin_extinsa'!E30</f>
        <v>0</v>
      </c>
      <c r="F15" s="105">
        <f>'1C-Analiza_fin_extinsa'!F30</f>
        <v>0</v>
      </c>
      <c r="G15" s="105">
        <f>'1C-Analiza_fin_extinsa'!G30</f>
        <v>0</v>
      </c>
      <c r="H15" s="105">
        <f>'1C-Analiza_fin_extinsa'!H30</f>
        <v>0</v>
      </c>
      <c r="I15" s="105">
        <f>'1C-Analiza_fin_extinsa'!I30</f>
        <v>0</v>
      </c>
      <c r="J15" s="105">
        <f>'1C-Analiza_fin_extinsa'!J30</f>
        <v>0</v>
      </c>
      <c r="K15" s="105">
        <f>'1C-Analiza_fin_extinsa'!K30</f>
        <v>0</v>
      </c>
      <c r="L15" s="105">
        <f>'1C-Analiza_fin_extinsa'!L30</f>
        <v>0</v>
      </c>
      <c r="M15" s="105">
        <f>'1C-Analiza_fin_extinsa'!M30</f>
        <v>0</v>
      </c>
      <c r="N15" s="105">
        <f>'1C-Analiza_fin_extinsa'!N30</f>
        <v>0</v>
      </c>
    </row>
    <row r="16" spans="1:14" ht="39" x14ac:dyDescent="0.35">
      <c r="A16" s="488" t="s">
        <v>206</v>
      </c>
      <c r="B16" s="105">
        <f>'1C-Analiza_fin_extinsa'!B31</f>
        <v>0</v>
      </c>
      <c r="C16" s="105">
        <f>'1C-Analiza_fin_extinsa'!C31</f>
        <v>0</v>
      </c>
      <c r="D16" s="105">
        <f>'1C-Analiza_fin_extinsa'!D31</f>
        <v>0</v>
      </c>
      <c r="E16" s="105">
        <f>'1C-Analiza_fin_extinsa'!E31</f>
        <v>0</v>
      </c>
      <c r="F16" s="105">
        <f>'1C-Analiza_fin_extinsa'!F31</f>
        <v>0</v>
      </c>
      <c r="G16" s="105">
        <f>'1C-Analiza_fin_extinsa'!G31</f>
        <v>0</v>
      </c>
      <c r="H16" s="105">
        <f>'1C-Analiza_fin_extinsa'!H31</f>
        <v>0</v>
      </c>
      <c r="I16" s="105">
        <f>'1C-Analiza_fin_extinsa'!I31</f>
        <v>0</v>
      </c>
      <c r="J16" s="105">
        <f>'1C-Analiza_fin_extinsa'!J31</f>
        <v>0</v>
      </c>
      <c r="K16" s="105">
        <f>'1C-Analiza_fin_extinsa'!K31</f>
        <v>0</v>
      </c>
      <c r="L16" s="105">
        <f>'1C-Analiza_fin_extinsa'!L31</f>
        <v>0</v>
      </c>
      <c r="M16" s="105">
        <f>'1C-Analiza_fin_extinsa'!M31</f>
        <v>0</v>
      </c>
      <c r="N16" s="105">
        <f>'1C-Analiza_fin_extinsa'!N31</f>
        <v>0</v>
      </c>
    </row>
    <row r="17" spans="1:14" x14ac:dyDescent="0.35">
      <c r="A17" s="488" t="s">
        <v>134</v>
      </c>
      <c r="B17" s="105">
        <f>'1C-Analiza_fin_extinsa'!B32</f>
        <v>0</v>
      </c>
      <c r="C17" s="105">
        <f>'1C-Analiza_fin_extinsa'!C32</f>
        <v>0</v>
      </c>
      <c r="D17" s="105">
        <f>'1C-Analiza_fin_extinsa'!D32</f>
        <v>0</v>
      </c>
      <c r="E17" s="105">
        <f>'1C-Analiza_fin_extinsa'!E32</f>
        <v>0</v>
      </c>
      <c r="F17" s="105">
        <f>'1C-Analiza_fin_extinsa'!F32</f>
        <v>0</v>
      </c>
      <c r="G17" s="105">
        <f>'1C-Analiza_fin_extinsa'!G32</f>
        <v>0</v>
      </c>
      <c r="H17" s="105">
        <f>'1C-Analiza_fin_extinsa'!H32</f>
        <v>0</v>
      </c>
      <c r="I17" s="105">
        <f>'1C-Analiza_fin_extinsa'!I32</f>
        <v>0</v>
      </c>
      <c r="J17" s="105">
        <f>'1C-Analiza_fin_extinsa'!J32</f>
        <v>0</v>
      </c>
      <c r="K17" s="105">
        <f>'1C-Analiza_fin_extinsa'!K32</f>
        <v>0</v>
      </c>
      <c r="L17" s="105">
        <f>'1C-Analiza_fin_extinsa'!L32</f>
        <v>0</v>
      </c>
      <c r="M17" s="105">
        <f>'1C-Analiza_fin_extinsa'!M32</f>
        <v>0</v>
      </c>
      <c r="N17" s="105">
        <f>'1C-Analiza_fin_extinsa'!N32</f>
        <v>0</v>
      </c>
    </row>
    <row r="18" spans="1:14" x14ac:dyDescent="0.35">
      <c r="A18" s="488" t="s">
        <v>138</v>
      </c>
      <c r="B18" s="105">
        <f>'1C-Analiza_fin_extinsa'!B36</f>
        <v>0</v>
      </c>
      <c r="C18" s="105">
        <f>'1C-Analiza_fin_extinsa'!C36</f>
        <v>0</v>
      </c>
      <c r="D18" s="105">
        <f>'1C-Analiza_fin_extinsa'!D36</f>
        <v>0</v>
      </c>
      <c r="E18" s="105">
        <f>'1C-Analiza_fin_extinsa'!E36</f>
        <v>0</v>
      </c>
      <c r="F18" s="105">
        <f>'1C-Analiza_fin_extinsa'!F36</f>
        <v>0</v>
      </c>
      <c r="G18" s="105">
        <f>'1C-Analiza_fin_extinsa'!G36</f>
        <v>0</v>
      </c>
      <c r="H18" s="105">
        <f>'1C-Analiza_fin_extinsa'!H36</f>
        <v>0</v>
      </c>
      <c r="I18" s="105">
        <f>'1C-Analiza_fin_extinsa'!I36</f>
        <v>0</v>
      </c>
      <c r="J18" s="105">
        <f>'1C-Analiza_fin_extinsa'!J36</f>
        <v>0</v>
      </c>
      <c r="K18" s="105">
        <f>'1C-Analiza_fin_extinsa'!K36</f>
        <v>0</v>
      </c>
      <c r="L18" s="105">
        <f>'1C-Analiza_fin_extinsa'!L36</f>
        <v>0</v>
      </c>
      <c r="M18" s="105">
        <f>'1C-Analiza_fin_extinsa'!M36</f>
        <v>0</v>
      </c>
      <c r="N18" s="105">
        <f>'1C-Analiza_fin_extinsa'!N36</f>
        <v>0</v>
      </c>
    </row>
    <row r="19" spans="1:14" s="106" customFormat="1" ht="26" x14ac:dyDescent="0.35">
      <c r="A19" s="488" t="s">
        <v>207</v>
      </c>
      <c r="B19" s="105">
        <f>'1C-Analiza_fin_extinsa'!B37</f>
        <v>0</v>
      </c>
      <c r="C19" s="105">
        <f>'1C-Analiza_fin_extinsa'!C37</f>
        <v>0</v>
      </c>
      <c r="D19" s="105">
        <f>'1C-Analiza_fin_extinsa'!D37</f>
        <v>0</v>
      </c>
      <c r="E19" s="105">
        <f>'1C-Analiza_fin_extinsa'!E37</f>
        <v>0</v>
      </c>
      <c r="F19" s="105">
        <f>'1C-Analiza_fin_extinsa'!F37</f>
        <v>0</v>
      </c>
      <c r="G19" s="105">
        <f>'1C-Analiza_fin_extinsa'!G37</f>
        <v>0</v>
      </c>
      <c r="H19" s="105">
        <f>'1C-Analiza_fin_extinsa'!H37</f>
        <v>0</v>
      </c>
      <c r="I19" s="105">
        <f>'1C-Analiza_fin_extinsa'!I37</f>
        <v>0</v>
      </c>
      <c r="J19" s="105">
        <f>'1C-Analiza_fin_extinsa'!J37</f>
        <v>0</v>
      </c>
      <c r="K19" s="105">
        <f>'1C-Analiza_fin_extinsa'!K37</f>
        <v>0</v>
      </c>
      <c r="L19" s="105">
        <f>'1C-Analiza_fin_extinsa'!L37</f>
        <v>0</v>
      </c>
      <c r="M19" s="105">
        <f>'1C-Analiza_fin_extinsa'!M37</f>
        <v>0</v>
      </c>
      <c r="N19" s="105">
        <f>'1C-Analiza_fin_extinsa'!N37</f>
        <v>0</v>
      </c>
    </row>
    <row r="20" spans="1:14" x14ac:dyDescent="0.35">
      <c r="A20" s="488" t="s">
        <v>208</v>
      </c>
      <c r="B20" s="105">
        <f>'1C-Analiza_fin_extinsa'!B38</f>
        <v>0</v>
      </c>
      <c r="C20" s="105">
        <f>'1C-Analiza_fin_extinsa'!C38</f>
        <v>0</v>
      </c>
      <c r="D20" s="105">
        <f>'1C-Analiza_fin_extinsa'!D38</f>
        <v>0</v>
      </c>
      <c r="E20" s="105">
        <f>'1C-Analiza_fin_extinsa'!E38</f>
        <v>0</v>
      </c>
      <c r="F20" s="105">
        <f>'1C-Analiza_fin_extinsa'!F38</f>
        <v>0</v>
      </c>
      <c r="G20" s="105">
        <f>'1C-Analiza_fin_extinsa'!G38</f>
        <v>0</v>
      </c>
      <c r="H20" s="105">
        <f>'1C-Analiza_fin_extinsa'!H38</f>
        <v>0</v>
      </c>
      <c r="I20" s="105">
        <f>'1C-Analiza_fin_extinsa'!I38</f>
        <v>0</v>
      </c>
      <c r="J20" s="105">
        <f>'1C-Analiza_fin_extinsa'!J38</f>
        <v>0</v>
      </c>
      <c r="K20" s="105">
        <f>'1C-Analiza_fin_extinsa'!K38</f>
        <v>0</v>
      </c>
      <c r="L20" s="105">
        <f>'1C-Analiza_fin_extinsa'!L38</f>
        <v>0</v>
      </c>
      <c r="M20" s="105">
        <f>'1C-Analiza_fin_extinsa'!M38</f>
        <v>0</v>
      </c>
      <c r="N20" s="105">
        <f>'1C-Analiza_fin_extinsa'!N38</f>
        <v>0</v>
      </c>
    </row>
    <row r="21" spans="1:14" x14ac:dyDescent="0.35">
      <c r="A21" s="488" t="s">
        <v>190</v>
      </c>
      <c r="B21" s="105">
        <f>'1C-Analiza_fin_extinsa'!B39</f>
        <v>0</v>
      </c>
      <c r="C21" s="105">
        <f>'1C-Analiza_fin_extinsa'!C39</f>
        <v>0</v>
      </c>
      <c r="D21" s="105">
        <f>'1C-Analiza_fin_extinsa'!D39</f>
        <v>0</v>
      </c>
      <c r="E21" s="105">
        <f>'1C-Analiza_fin_extinsa'!E39</f>
        <v>0</v>
      </c>
      <c r="F21" s="105">
        <f>'1C-Analiza_fin_extinsa'!F39</f>
        <v>0</v>
      </c>
      <c r="G21" s="105">
        <f>'1C-Analiza_fin_extinsa'!G39</f>
        <v>0</v>
      </c>
      <c r="H21" s="105">
        <f>'1C-Analiza_fin_extinsa'!H39</f>
        <v>0</v>
      </c>
      <c r="I21" s="105">
        <f>'1C-Analiza_fin_extinsa'!I39</f>
        <v>0</v>
      </c>
      <c r="J21" s="105">
        <f>'1C-Analiza_fin_extinsa'!J39</f>
        <v>0</v>
      </c>
      <c r="K21" s="105">
        <f>'1C-Analiza_fin_extinsa'!K39</f>
        <v>0</v>
      </c>
      <c r="L21" s="105">
        <f>'1C-Analiza_fin_extinsa'!L39</f>
        <v>0</v>
      </c>
      <c r="M21" s="105">
        <f>'1C-Analiza_fin_extinsa'!M39</f>
        <v>0</v>
      </c>
      <c r="N21" s="105">
        <f>'1C-Analiza_fin_extinsa'!N39</f>
        <v>0</v>
      </c>
    </row>
    <row r="22" spans="1:14" x14ac:dyDescent="0.35">
      <c r="A22" s="488" t="s">
        <v>191</v>
      </c>
      <c r="B22" s="105">
        <f>'1C-Analiza_fin_extinsa'!B40</f>
        <v>0</v>
      </c>
      <c r="C22" s="105">
        <f>'1C-Analiza_fin_extinsa'!C40</f>
        <v>0</v>
      </c>
      <c r="D22" s="105">
        <f>'1C-Analiza_fin_extinsa'!D40</f>
        <v>0</v>
      </c>
      <c r="E22" s="105">
        <f>'1C-Analiza_fin_extinsa'!E40</f>
        <v>0</v>
      </c>
      <c r="F22" s="105">
        <f>'1C-Analiza_fin_extinsa'!F40</f>
        <v>0</v>
      </c>
      <c r="G22" s="105">
        <f>'1C-Analiza_fin_extinsa'!G40</f>
        <v>0</v>
      </c>
      <c r="H22" s="105">
        <f>'1C-Analiza_fin_extinsa'!H40</f>
        <v>0</v>
      </c>
      <c r="I22" s="105">
        <f>'1C-Analiza_fin_extinsa'!I40</f>
        <v>0</v>
      </c>
      <c r="J22" s="105">
        <f>'1C-Analiza_fin_extinsa'!J40</f>
        <v>0</v>
      </c>
      <c r="K22" s="105">
        <f>'1C-Analiza_fin_extinsa'!K40</f>
        <v>0</v>
      </c>
      <c r="L22" s="105">
        <f>'1C-Analiza_fin_extinsa'!L40</f>
        <v>0</v>
      </c>
      <c r="M22" s="105">
        <f>'1C-Analiza_fin_extinsa'!M40</f>
        <v>0</v>
      </c>
      <c r="N22" s="105">
        <f>'1C-Analiza_fin_extinsa'!N40</f>
        <v>0</v>
      </c>
    </row>
    <row r="23" spans="1:14" ht="26" x14ac:dyDescent="0.35">
      <c r="A23" s="488" t="s">
        <v>209</v>
      </c>
      <c r="B23" s="105">
        <f>'1C-Analiza_fin_extinsa'!B41</f>
        <v>0</v>
      </c>
      <c r="C23" s="105">
        <f>'1C-Analiza_fin_extinsa'!C41</f>
        <v>0</v>
      </c>
      <c r="D23" s="105">
        <f>'1C-Analiza_fin_extinsa'!D41</f>
        <v>0</v>
      </c>
      <c r="E23" s="105">
        <f>'1C-Analiza_fin_extinsa'!E41</f>
        <v>0</v>
      </c>
      <c r="F23" s="105">
        <f>'1C-Analiza_fin_extinsa'!F41</f>
        <v>0</v>
      </c>
      <c r="G23" s="105">
        <f>'1C-Analiza_fin_extinsa'!G41</f>
        <v>0</v>
      </c>
      <c r="H23" s="105">
        <f>'1C-Analiza_fin_extinsa'!H41</f>
        <v>0</v>
      </c>
      <c r="I23" s="105">
        <f>'1C-Analiza_fin_extinsa'!I41</f>
        <v>0</v>
      </c>
      <c r="J23" s="105">
        <f>'1C-Analiza_fin_extinsa'!J41</f>
        <v>0</v>
      </c>
      <c r="K23" s="105">
        <f>'1C-Analiza_fin_extinsa'!K41</f>
        <v>0</v>
      </c>
      <c r="L23" s="105">
        <f>'1C-Analiza_fin_extinsa'!L41</f>
        <v>0</v>
      </c>
      <c r="M23" s="105">
        <f>'1C-Analiza_fin_extinsa'!M41</f>
        <v>0</v>
      </c>
      <c r="N23" s="105">
        <f>'1C-Analiza_fin_extinsa'!N41</f>
        <v>0</v>
      </c>
    </row>
    <row r="24" spans="1:14" x14ac:dyDescent="0.35">
      <c r="A24" s="488" t="s">
        <v>150</v>
      </c>
      <c r="B24" s="105">
        <f>'1C-Analiza_fin_extinsa'!B42</f>
        <v>0</v>
      </c>
      <c r="C24" s="105">
        <f>'1C-Analiza_fin_extinsa'!C42</f>
        <v>0</v>
      </c>
      <c r="D24" s="105">
        <f>'1C-Analiza_fin_extinsa'!D42</f>
        <v>0</v>
      </c>
      <c r="E24" s="105">
        <f>'1C-Analiza_fin_extinsa'!E42</f>
        <v>0</v>
      </c>
      <c r="F24" s="105">
        <f>'1C-Analiza_fin_extinsa'!F42</f>
        <v>0</v>
      </c>
      <c r="G24" s="105">
        <f>'1C-Analiza_fin_extinsa'!G42</f>
        <v>0</v>
      </c>
      <c r="H24" s="105">
        <f>'1C-Analiza_fin_extinsa'!H42</f>
        <v>0</v>
      </c>
      <c r="I24" s="105">
        <f>'1C-Analiza_fin_extinsa'!I42</f>
        <v>0</v>
      </c>
      <c r="J24" s="105">
        <f>'1C-Analiza_fin_extinsa'!J42</f>
        <v>0</v>
      </c>
      <c r="K24" s="105">
        <f>'1C-Analiza_fin_extinsa'!K42</f>
        <v>0</v>
      </c>
      <c r="L24" s="105">
        <f>'1C-Analiza_fin_extinsa'!L42</f>
        <v>0</v>
      </c>
      <c r="M24" s="105">
        <f>'1C-Analiza_fin_extinsa'!M42</f>
        <v>0</v>
      </c>
      <c r="N24" s="105">
        <f>'1C-Analiza_fin_extinsa'!N42</f>
        <v>0</v>
      </c>
    </row>
    <row r="25" spans="1:14" x14ac:dyDescent="0.35">
      <c r="A25" s="488" t="s">
        <v>151</v>
      </c>
      <c r="B25" s="105">
        <f>'1C-Analiza_fin_extinsa'!B43</f>
        <v>0</v>
      </c>
      <c r="C25" s="105">
        <f>'1C-Analiza_fin_extinsa'!C43</f>
        <v>0</v>
      </c>
      <c r="D25" s="105">
        <f>'1C-Analiza_fin_extinsa'!D43</f>
        <v>0</v>
      </c>
      <c r="E25" s="105">
        <f>'1C-Analiza_fin_extinsa'!E43</f>
        <v>0</v>
      </c>
      <c r="F25" s="105">
        <f>'1C-Analiza_fin_extinsa'!F43</f>
        <v>0</v>
      </c>
      <c r="G25" s="105">
        <f>'1C-Analiza_fin_extinsa'!G43</f>
        <v>0</v>
      </c>
      <c r="H25" s="105">
        <f>'1C-Analiza_fin_extinsa'!H43</f>
        <v>0</v>
      </c>
      <c r="I25" s="105">
        <f>'1C-Analiza_fin_extinsa'!I43</f>
        <v>0</v>
      </c>
      <c r="J25" s="105">
        <f>'1C-Analiza_fin_extinsa'!J43</f>
        <v>0</v>
      </c>
      <c r="K25" s="105">
        <f>'1C-Analiza_fin_extinsa'!K43</f>
        <v>0</v>
      </c>
      <c r="L25" s="105">
        <f>'1C-Analiza_fin_extinsa'!L43</f>
        <v>0</v>
      </c>
      <c r="M25" s="105">
        <f>'1C-Analiza_fin_extinsa'!M43</f>
        <v>0</v>
      </c>
      <c r="N25" s="105">
        <f>'1C-Analiza_fin_extinsa'!N43</f>
        <v>0</v>
      </c>
    </row>
    <row r="26" spans="1:14" x14ac:dyDescent="0.35">
      <c r="A26" s="488" t="s">
        <v>210</v>
      </c>
      <c r="B26" s="105">
        <f>'1C-Analiza_fin_extinsa'!B44</f>
        <v>0</v>
      </c>
      <c r="C26" s="105">
        <f>'1C-Analiza_fin_extinsa'!C44</f>
        <v>0</v>
      </c>
      <c r="D26" s="105">
        <f>'1C-Analiza_fin_extinsa'!D44</f>
        <v>0</v>
      </c>
      <c r="E26" s="105">
        <f>'1C-Analiza_fin_extinsa'!E44</f>
        <v>0</v>
      </c>
      <c r="F26" s="105">
        <f>'1C-Analiza_fin_extinsa'!F44</f>
        <v>0</v>
      </c>
      <c r="G26" s="105">
        <f>'1C-Analiza_fin_extinsa'!G44</f>
        <v>0</v>
      </c>
      <c r="H26" s="105">
        <f>'1C-Analiza_fin_extinsa'!H44</f>
        <v>0</v>
      </c>
      <c r="I26" s="105">
        <f>'1C-Analiza_fin_extinsa'!I44</f>
        <v>0</v>
      </c>
      <c r="J26" s="105">
        <f>'1C-Analiza_fin_extinsa'!J44</f>
        <v>0</v>
      </c>
      <c r="K26" s="105">
        <f>'1C-Analiza_fin_extinsa'!K44</f>
        <v>0</v>
      </c>
      <c r="L26" s="105">
        <f>'1C-Analiza_fin_extinsa'!L44</f>
        <v>0</v>
      </c>
      <c r="M26" s="105">
        <f>'1C-Analiza_fin_extinsa'!M44</f>
        <v>0</v>
      </c>
      <c r="N26" s="105">
        <f>'1C-Analiza_fin_extinsa'!N44</f>
        <v>0</v>
      </c>
    </row>
    <row r="27" spans="1:14" hidden="1" x14ac:dyDescent="0.35">
      <c r="A27" s="488" t="s">
        <v>155</v>
      </c>
      <c r="B27" s="107">
        <f>'[1]1C-Analiza_fin_extinsa'!B45</f>
        <v>0</v>
      </c>
      <c r="C27" s="107">
        <f>'[1]1C-Analiza_fin_extinsa'!C45</f>
        <v>0</v>
      </c>
      <c r="D27" s="107">
        <f>'[1]1C-Analiza_fin_extinsa'!D45</f>
        <v>0</v>
      </c>
      <c r="E27" s="107">
        <f>'[1]1C-Analiza_fin_extinsa'!E45</f>
        <v>0</v>
      </c>
      <c r="F27" s="107">
        <f>'[1]1C-Analiza_fin_extinsa'!F45</f>
        <v>0</v>
      </c>
      <c r="G27" s="107">
        <f>'[1]1C-Analiza_fin_extinsa'!G45</f>
        <v>0</v>
      </c>
      <c r="H27" s="107">
        <f>'[1]1C-Analiza_fin_extinsa'!H45</f>
        <v>0</v>
      </c>
      <c r="I27" s="107">
        <f>'[1]1C-Analiza_fin_extinsa'!I45</f>
        <v>0</v>
      </c>
      <c r="J27" s="107">
        <f>'[1]1C-Analiza_fin_extinsa'!J45</f>
        <v>0</v>
      </c>
      <c r="K27" s="107">
        <f>'[1]1C-Analiza_fin_extinsa'!K45</f>
        <v>0</v>
      </c>
      <c r="L27" s="107">
        <f>'[1]1C-Analiza_fin_extinsa'!L45</f>
        <v>0</v>
      </c>
      <c r="M27" s="107">
        <f>'[1]1C-Analiza_fin_extinsa'!M45</f>
        <v>0</v>
      </c>
      <c r="N27" s="107">
        <f>'[1]1C-Analiza_fin_extinsa'!N45</f>
        <v>0</v>
      </c>
    </row>
    <row r="28" spans="1:14" ht="26" x14ac:dyDescent="0.35">
      <c r="A28" s="488" t="s">
        <v>211</v>
      </c>
      <c r="B28" s="105">
        <f>'1C-Analiza_fin_extinsa'!B47</f>
        <v>0</v>
      </c>
      <c r="C28" s="105">
        <f>'1C-Analiza_fin_extinsa'!C47</f>
        <v>0</v>
      </c>
      <c r="D28" s="105">
        <f>'1C-Analiza_fin_extinsa'!D47</f>
        <v>0</v>
      </c>
      <c r="E28" s="105">
        <f>'1C-Analiza_fin_extinsa'!E47</f>
        <v>0</v>
      </c>
      <c r="F28" s="105">
        <f>'1C-Analiza_fin_extinsa'!F47</f>
        <v>0</v>
      </c>
      <c r="G28" s="105">
        <f>'1C-Analiza_fin_extinsa'!G47</f>
        <v>0</v>
      </c>
      <c r="H28" s="105">
        <f>'1C-Analiza_fin_extinsa'!H47</f>
        <v>0</v>
      </c>
      <c r="I28" s="105">
        <f>'1C-Analiza_fin_extinsa'!I47</f>
        <v>0</v>
      </c>
      <c r="J28" s="105">
        <f>'1C-Analiza_fin_extinsa'!J47</f>
        <v>0</v>
      </c>
      <c r="K28" s="105">
        <f>'1C-Analiza_fin_extinsa'!K47</f>
        <v>0</v>
      </c>
      <c r="L28" s="105">
        <f>'1C-Analiza_fin_extinsa'!L47</f>
        <v>0</v>
      </c>
      <c r="M28" s="105">
        <f>'1C-Analiza_fin_extinsa'!M47</f>
        <v>0</v>
      </c>
      <c r="N28" s="105">
        <f>'1C-Analiza_fin_extinsa'!N47</f>
        <v>0</v>
      </c>
    </row>
    <row r="29" spans="1:14" ht="26" x14ac:dyDescent="0.35">
      <c r="A29" s="488" t="s">
        <v>212</v>
      </c>
      <c r="B29" s="105">
        <f>'1C-Analiza_fin_extinsa'!B48</f>
        <v>0</v>
      </c>
      <c r="C29" s="105">
        <f>'1C-Analiza_fin_extinsa'!C48</f>
        <v>0</v>
      </c>
      <c r="D29" s="105">
        <f>'1C-Analiza_fin_extinsa'!D48</f>
        <v>0</v>
      </c>
      <c r="E29" s="105">
        <f>'1C-Analiza_fin_extinsa'!E48</f>
        <v>0</v>
      </c>
      <c r="F29" s="105">
        <f>'1C-Analiza_fin_extinsa'!F48</f>
        <v>0</v>
      </c>
      <c r="G29" s="105">
        <f>'1C-Analiza_fin_extinsa'!G48</f>
        <v>0</v>
      </c>
      <c r="H29" s="105">
        <f>'1C-Analiza_fin_extinsa'!H48</f>
        <v>0</v>
      </c>
      <c r="I29" s="105">
        <f>'1C-Analiza_fin_extinsa'!I48</f>
        <v>0</v>
      </c>
      <c r="J29" s="105">
        <f>'1C-Analiza_fin_extinsa'!J48</f>
        <v>0</v>
      </c>
      <c r="K29" s="105">
        <f>'1C-Analiza_fin_extinsa'!K48</f>
        <v>0</v>
      </c>
      <c r="L29" s="105">
        <f>'1C-Analiza_fin_extinsa'!L48</f>
        <v>0</v>
      </c>
      <c r="M29" s="105">
        <f>'1C-Analiza_fin_extinsa'!M48</f>
        <v>0</v>
      </c>
      <c r="N29" s="105">
        <f>'1C-Analiza_fin_extinsa'!N48</f>
        <v>0</v>
      </c>
    </row>
    <row r="30" spans="1:14" ht="26" x14ac:dyDescent="0.35">
      <c r="A30" s="488" t="s">
        <v>213</v>
      </c>
      <c r="B30" s="105">
        <f>'1C-Analiza_fin_extinsa'!B49</f>
        <v>0</v>
      </c>
      <c r="C30" s="105">
        <f>'1C-Analiza_fin_extinsa'!C49</f>
        <v>0</v>
      </c>
      <c r="D30" s="105">
        <f>'1C-Analiza_fin_extinsa'!D49</f>
        <v>0</v>
      </c>
      <c r="E30" s="105">
        <f>'1C-Analiza_fin_extinsa'!E49</f>
        <v>0</v>
      </c>
      <c r="F30" s="105">
        <f>'1C-Analiza_fin_extinsa'!F49</f>
        <v>0</v>
      </c>
      <c r="G30" s="105">
        <f>'1C-Analiza_fin_extinsa'!G49</f>
        <v>0</v>
      </c>
      <c r="H30" s="105">
        <f>'1C-Analiza_fin_extinsa'!H49</f>
        <v>0</v>
      </c>
      <c r="I30" s="105">
        <f>'1C-Analiza_fin_extinsa'!I49</f>
        <v>0</v>
      </c>
      <c r="J30" s="105">
        <f>'1C-Analiza_fin_extinsa'!J49</f>
        <v>0</v>
      </c>
      <c r="K30" s="105">
        <f>'1C-Analiza_fin_extinsa'!K49</f>
        <v>0</v>
      </c>
      <c r="L30" s="105">
        <f>'1C-Analiza_fin_extinsa'!L49</f>
        <v>0</v>
      </c>
      <c r="M30" s="105">
        <f>'1C-Analiza_fin_extinsa'!M49</f>
        <v>0</v>
      </c>
      <c r="N30" s="105">
        <f>'1C-Analiza_fin_extinsa'!N49</f>
        <v>0</v>
      </c>
    </row>
    <row r="31" spans="1:14" ht="26" x14ac:dyDescent="0.35">
      <c r="A31" s="488" t="s">
        <v>214</v>
      </c>
      <c r="B31" s="105">
        <f>'1C-Analiza_fin_extinsa'!B50</f>
        <v>0</v>
      </c>
      <c r="C31" s="105">
        <f>'1C-Analiza_fin_extinsa'!C50</f>
        <v>0</v>
      </c>
      <c r="D31" s="105">
        <f>'1C-Analiza_fin_extinsa'!D50</f>
        <v>0</v>
      </c>
      <c r="E31" s="105">
        <f>'1C-Analiza_fin_extinsa'!E50</f>
        <v>0</v>
      </c>
      <c r="F31" s="105">
        <f>'1C-Analiza_fin_extinsa'!F50</f>
        <v>0</v>
      </c>
      <c r="G31" s="105">
        <f>'1C-Analiza_fin_extinsa'!G50</f>
        <v>0</v>
      </c>
      <c r="H31" s="105">
        <f>'1C-Analiza_fin_extinsa'!H50</f>
        <v>0</v>
      </c>
      <c r="I31" s="105">
        <f>'1C-Analiza_fin_extinsa'!I50</f>
        <v>0</v>
      </c>
      <c r="J31" s="105">
        <f>'1C-Analiza_fin_extinsa'!J50</f>
        <v>0</v>
      </c>
      <c r="K31" s="105">
        <f>'1C-Analiza_fin_extinsa'!K50</f>
        <v>0</v>
      </c>
      <c r="L31" s="105">
        <f>'1C-Analiza_fin_extinsa'!L50</f>
        <v>0</v>
      </c>
      <c r="M31" s="105">
        <f>'1C-Analiza_fin_extinsa'!M50</f>
        <v>0</v>
      </c>
      <c r="N31" s="105">
        <f>'1C-Analiza_fin_extinsa'!N50</f>
        <v>0</v>
      </c>
    </row>
    <row r="32" spans="1:14" x14ac:dyDescent="0.35">
      <c r="A32" s="489"/>
      <c r="B32" s="104"/>
      <c r="C32" s="104"/>
      <c r="D32" s="104"/>
    </row>
    <row r="33" spans="1:14" s="108" customFormat="1" x14ac:dyDescent="0.35">
      <c r="A33" s="490" t="s">
        <v>215</v>
      </c>
      <c r="B33" s="41" t="str">
        <f>'1A-Bilant'!B5</f>
        <v>N-2</v>
      </c>
      <c r="C33" s="41" t="str">
        <f>'1A-Bilant'!C5</f>
        <v>N-1</v>
      </c>
      <c r="D33" s="41" t="str">
        <f>'1A-Bilant'!D5</f>
        <v>N</v>
      </c>
      <c r="E33" s="41">
        <f>'1A-Bilant'!E5</f>
        <v>1</v>
      </c>
      <c r="F33" s="41">
        <f>'1A-Bilant'!F5</f>
        <v>2</v>
      </c>
      <c r="G33" s="41">
        <f>'1A-Bilant'!G5</f>
        <v>3</v>
      </c>
      <c r="H33" s="41">
        <f>'1A-Bilant'!H5</f>
        <v>4</v>
      </c>
      <c r="I33" s="41">
        <f>'1A-Bilant'!I5</f>
        <v>5</v>
      </c>
      <c r="J33" s="41">
        <f>'1A-Bilant'!J5</f>
        <v>6</v>
      </c>
      <c r="K33" s="41">
        <f>'1A-Bilant'!K5</f>
        <v>7</v>
      </c>
      <c r="L33" s="41">
        <f>'1A-Bilant'!L5</f>
        <v>8</v>
      </c>
      <c r="M33" s="41">
        <f>'1A-Bilant'!M5</f>
        <v>9</v>
      </c>
      <c r="N33" s="41">
        <f>'1A-Bilant'!N5</f>
        <v>10</v>
      </c>
    </row>
    <row r="34" spans="1:14" s="64" customFormat="1" x14ac:dyDescent="0.35">
      <c r="A34" s="109" t="s">
        <v>216</v>
      </c>
      <c r="B34" s="110" t="str">
        <f>IF(ISERROR('1C-Analiza_fin_extinsa'!Q31),"",'1C-Analiza_fin_extinsa'!Q31)</f>
        <v/>
      </c>
      <c r="C34" s="110" t="str">
        <f>IF(ISERROR('1C-Analiza_fin_extinsa'!R31),"",'1C-Analiza_fin_extinsa'!R31)</f>
        <v/>
      </c>
      <c r="D34" s="110" t="str">
        <f>IF(ISERROR('1C-Analiza_fin_extinsa'!S31),"",'1C-Analiza_fin_extinsa'!S31)</f>
        <v/>
      </c>
      <c r="E34" s="110" t="str">
        <f>IF(ISERROR('1C-Analiza_fin_extinsa'!T31),"",'1C-Analiza_fin_extinsa'!T31)</f>
        <v/>
      </c>
      <c r="F34" s="110" t="str">
        <f>IF(ISERROR('1C-Analiza_fin_extinsa'!U31),"",'1C-Analiza_fin_extinsa'!U31)</f>
        <v/>
      </c>
      <c r="G34" s="110" t="str">
        <f>IF(ISERROR('1C-Analiza_fin_extinsa'!V31),"",'1C-Analiza_fin_extinsa'!V31)</f>
        <v/>
      </c>
      <c r="H34" s="110" t="str">
        <f>IF(ISERROR('1C-Analiza_fin_extinsa'!W31),"",'1C-Analiza_fin_extinsa'!W31)</f>
        <v/>
      </c>
      <c r="I34" s="110" t="str">
        <f>IF(ISERROR('1C-Analiza_fin_extinsa'!X31),"",'1C-Analiza_fin_extinsa'!X31)</f>
        <v/>
      </c>
      <c r="J34" s="110" t="str">
        <f>IF(ISERROR('1C-Analiza_fin_extinsa'!Y31),"",'1C-Analiza_fin_extinsa'!Y31)</f>
        <v/>
      </c>
      <c r="K34" s="110" t="str">
        <f>IF(ISERROR('1C-Analiza_fin_extinsa'!Z31),"",'1C-Analiza_fin_extinsa'!Z31)</f>
        <v/>
      </c>
      <c r="L34" s="110" t="str">
        <f>IF(ISERROR('1C-Analiza_fin_extinsa'!AA31),"",'1C-Analiza_fin_extinsa'!AA31)</f>
        <v/>
      </c>
      <c r="M34" s="110" t="str">
        <f>IF(ISERROR('1C-Analiza_fin_extinsa'!AB31),"",'1C-Analiza_fin_extinsa'!AB31)</f>
        <v/>
      </c>
      <c r="N34" s="110" t="str">
        <f>IF(ISERROR('1C-Analiza_fin_extinsa'!AC31),"",'1C-Analiza_fin_extinsa'!AC31)</f>
        <v/>
      </c>
    </row>
    <row r="35" spans="1:14" s="64" customFormat="1" x14ac:dyDescent="0.35">
      <c r="A35" s="109" t="s">
        <v>217</v>
      </c>
      <c r="B35" s="110" t="str">
        <f>IF(ISERROR('1C-Analiza_fin_extinsa'!Q37),"",'1C-Analiza_fin_extinsa'!Q37)</f>
        <v/>
      </c>
      <c r="C35" s="110" t="str">
        <f>IF(ISERROR('1C-Analiza_fin_extinsa'!R37),"",'1C-Analiza_fin_extinsa'!R37)</f>
        <v/>
      </c>
      <c r="D35" s="110" t="str">
        <f>IF(ISERROR('1C-Analiza_fin_extinsa'!S37),"",'1C-Analiza_fin_extinsa'!S37)</f>
        <v/>
      </c>
      <c r="E35" s="110" t="str">
        <f>IF(ISERROR('1C-Analiza_fin_extinsa'!T37),"",'1C-Analiza_fin_extinsa'!T37)</f>
        <v/>
      </c>
      <c r="F35" s="110" t="str">
        <f>IF(ISERROR('1C-Analiza_fin_extinsa'!U37),"",'1C-Analiza_fin_extinsa'!U37)</f>
        <v/>
      </c>
      <c r="G35" s="110" t="str">
        <f>IF(ISERROR('1C-Analiza_fin_extinsa'!V37),"",'1C-Analiza_fin_extinsa'!V37)</f>
        <v/>
      </c>
      <c r="H35" s="110" t="str">
        <f>IF(ISERROR('1C-Analiza_fin_extinsa'!W37),"",'1C-Analiza_fin_extinsa'!W37)</f>
        <v/>
      </c>
      <c r="I35" s="110" t="str">
        <f>IF(ISERROR('1C-Analiza_fin_extinsa'!X37),"",'1C-Analiza_fin_extinsa'!X37)</f>
        <v/>
      </c>
      <c r="J35" s="110" t="str">
        <f>IF(ISERROR('1C-Analiza_fin_extinsa'!Y37),"",'1C-Analiza_fin_extinsa'!Y37)</f>
        <v/>
      </c>
      <c r="K35" s="110" t="str">
        <f>IF(ISERROR('1C-Analiza_fin_extinsa'!Z37),"",'1C-Analiza_fin_extinsa'!Z37)</f>
        <v/>
      </c>
      <c r="L35" s="110" t="str">
        <f>IF(ISERROR('1C-Analiza_fin_extinsa'!AA37),"",'1C-Analiza_fin_extinsa'!AA37)</f>
        <v/>
      </c>
      <c r="M35" s="110" t="str">
        <f>IF(ISERROR('1C-Analiza_fin_extinsa'!AB37),"",'1C-Analiza_fin_extinsa'!AB37)</f>
        <v/>
      </c>
      <c r="N35" s="110" t="str">
        <f>IF(ISERROR('1C-Analiza_fin_extinsa'!AC37),"",'1C-Analiza_fin_extinsa'!AC37)</f>
        <v/>
      </c>
    </row>
    <row r="36" spans="1:14" s="64" customFormat="1" x14ac:dyDescent="0.35">
      <c r="A36" s="109" t="s">
        <v>218</v>
      </c>
      <c r="B36" s="110" t="str">
        <f>IF(ISERROR('1C-Analiza_fin_extinsa'!Q41),"",'1C-Analiza_fin_extinsa'!Q41)</f>
        <v/>
      </c>
      <c r="C36" s="110" t="str">
        <f>IF(ISERROR('1C-Analiza_fin_extinsa'!R41),"",'1C-Analiza_fin_extinsa'!R41)</f>
        <v/>
      </c>
      <c r="D36" s="110" t="str">
        <f>IF(ISERROR('1C-Analiza_fin_extinsa'!S41),"",'1C-Analiza_fin_extinsa'!S41)</f>
        <v/>
      </c>
      <c r="E36" s="110" t="str">
        <f>IF(ISERROR('1C-Analiza_fin_extinsa'!T41),"",'1C-Analiza_fin_extinsa'!T41)</f>
        <v/>
      </c>
      <c r="F36" s="110" t="str">
        <f>IF(ISERROR('1C-Analiza_fin_extinsa'!U41),"",'1C-Analiza_fin_extinsa'!U41)</f>
        <v/>
      </c>
      <c r="G36" s="110" t="str">
        <f>IF(ISERROR('1C-Analiza_fin_extinsa'!V41),"",'1C-Analiza_fin_extinsa'!V41)</f>
        <v/>
      </c>
      <c r="H36" s="110" t="str">
        <f>IF(ISERROR('1C-Analiza_fin_extinsa'!W41),"",'1C-Analiza_fin_extinsa'!W41)</f>
        <v/>
      </c>
      <c r="I36" s="110" t="str">
        <f>IF(ISERROR('1C-Analiza_fin_extinsa'!X41),"",'1C-Analiza_fin_extinsa'!X41)</f>
        <v/>
      </c>
      <c r="J36" s="110" t="str">
        <f>IF(ISERROR('1C-Analiza_fin_extinsa'!Y41),"",'1C-Analiza_fin_extinsa'!Y41)</f>
        <v/>
      </c>
      <c r="K36" s="110" t="str">
        <f>IF(ISERROR('1C-Analiza_fin_extinsa'!Z41),"",'1C-Analiza_fin_extinsa'!Z41)</f>
        <v/>
      </c>
      <c r="L36" s="110" t="str">
        <f>IF(ISERROR('1C-Analiza_fin_extinsa'!AA41),"",'1C-Analiza_fin_extinsa'!AA41)</f>
        <v/>
      </c>
      <c r="M36" s="110" t="str">
        <f>IF(ISERROR('1C-Analiza_fin_extinsa'!AB41),"",'1C-Analiza_fin_extinsa'!AB41)</f>
        <v/>
      </c>
      <c r="N36" s="110" t="str">
        <f>IF(ISERROR('1C-Analiza_fin_extinsa'!AC41),"",'1C-Analiza_fin_extinsa'!AC41)</f>
        <v/>
      </c>
    </row>
    <row r="37" spans="1:14" s="64" customFormat="1" x14ac:dyDescent="0.35">
      <c r="A37" s="109" t="s">
        <v>219</v>
      </c>
      <c r="B37" s="110" t="str">
        <f>IF(ISERROR('1C-Analiza_fin_extinsa'!Q44),"",'1C-Analiza_fin_extinsa'!Q44)</f>
        <v/>
      </c>
      <c r="C37" s="110" t="str">
        <f>IF(ISERROR('1C-Analiza_fin_extinsa'!R44),"",'1C-Analiza_fin_extinsa'!R44)</f>
        <v/>
      </c>
      <c r="D37" s="110" t="str">
        <f>IF(ISERROR('1C-Analiza_fin_extinsa'!S44),"",'1C-Analiza_fin_extinsa'!S44)</f>
        <v/>
      </c>
      <c r="E37" s="110" t="str">
        <f>IF(ISERROR('1C-Analiza_fin_extinsa'!T44),"",'1C-Analiza_fin_extinsa'!T44)</f>
        <v/>
      </c>
      <c r="F37" s="110" t="str">
        <f>IF(ISERROR('1C-Analiza_fin_extinsa'!U44),"",'1C-Analiza_fin_extinsa'!U44)</f>
        <v/>
      </c>
      <c r="G37" s="110" t="str">
        <f>IF(ISERROR('1C-Analiza_fin_extinsa'!V44),"",'1C-Analiza_fin_extinsa'!V44)</f>
        <v/>
      </c>
      <c r="H37" s="110" t="str">
        <f>IF(ISERROR('1C-Analiza_fin_extinsa'!W44),"",'1C-Analiza_fin_extinsa'!W44)</f>
        <v/>
      </c>
      <c r="I37" s="110" t="str">
        <f>IF(ISERROR('1C-Analiza_fin_extinsa'!X44),"",'1C-Analiza_fin_extinsa'!X44)</f>
        <v/>
      </c>
      <c r="J37" s="110" t="str">
        <f>IF(ISERROR('1C-Analiza_fin_extinsa'!Y44),"",'1C-Analiza_fin_extinsa'!Y44)</f>
        <v/>
      </c>
      <c r="K37" s="110" t="str">
        <f>IF(ISERROR('1C-Analiza_fin_extinsa'!Z44),"",'1C-Analiza_fin_extinsa'!Z44)</f>
        <v/>
      </c>
      <c r="L37" s="110" t="str">
        <f>IF(ISERROR('1C-Analiza_fin_extinsa'!AA44),"",'1C-Analiza_fin_extinsa'!AA44)</f>
        <v/>
      </c>
      <c r="M37" s="110" t="str">
        <f>IF(ISERROR('1C-Analiza_fin_extinsa'!AB44),"",'1C-Analiza_fin_extinsa'!AB44)</f>
        <v/>
      </c>
      <c r="N37" s="110" t="str">
        <f>IF(ISERROR('1C-Analiza_fin_extinsa'!AC44),"",'1C-Analiza_fin_extinsa'!AC44)</f>
        <v/>
      </c>
    </row>
    <row r="38" spans="1:14" s="64" customFormat="1" ht="26" x14ac:dyDescent="0.35">
      <c r="A38" s="109" t="s">
        <v>220</v>
      </c>
      <c r="B38" s="110" t="str">
        <f>IF(ISERROR('1C-Analiza_fin_extinsa'!Q47),"",'1C-Analiza_fin_extinsa'!Q47)</f>
        <v/>
      </c>
      <c r="C38" s="110" t="str">
        <f>IF(ISERROR('1C-Analiza_fin_extinsa'!R47),"",'1C-Analiza_fin_extinsa'!R47)</f>
        <v/>
      </c>
      <c r="D38" s="110" t="str">
        <f>IF(ISERROR('1C-Analiza_fin_extinsa'!S47),"",'1C-Analiza_fin_extinsa'!S47)</f>
        <v/>
      </c>
      <c r="E38" s="110" t="str">
        <f>IF(ISERROR('1C-Analiza_fin_extinsa'!T47),"",'1C-Analiza_fin_extinsa'!T47)</f>
        <v/>
      </c>
      <c r="F38" s="110" t="str">
        <f>IF(ISERROR('1C-Analiza_fin_extinsa'!U47),"",'1C-Analiza_fin_extinsa'!U47)</f>
        <v/>
      </c>
      <c r="G38" s="110" t="str">
        <f>IF(ISERROR('1C-Analiza_fin_extinsa'!V47),"",'1C-Analiza_fin_extinsa'!V47)</f>
        <v/>
      </c>
      <c r="H38" s="110" t="str">
        <f>IF(ISERROR('1C-Analiza_fin_extinsa'!W47),"",'1C-Analiza_fin_extinsa'!W47)</f>
        <v/>
      </c>
      <c r="I38" s="110" t="str">
        <f>IF(ISERROR('1C-Analiza_fin_extinsa'!X47),"",'1C-Analiza_fin_extinsa'!X47)</f>
        <v/>
      </c>
      <c r="J38" s="110" t="str">
        <f>IF(ISERROR('1C-Analiza_fin_extinsa'!Y47),"",'1C-Analiza_fin_extinsa'!Y47)</f>
        <v/>
      </c>
      <c r="K38" s="110" t="str">
        <f>IF(ISERROR('1C-Analiza_fin_extinsa'!Z47),"",'1C-Analiza_fin_extinsa'!Z47)</f>
        <v/>
      </c>
      <c r="L38" s="110" t="str">
        <f>IF(ISERROR('1C-Analiza_fin_extinsa'!AA47),"",'1C-Analiza_fin_extinsa'!AA47)</f>
        <v/>
      </c>
      <c r="M38" s="110" t="str">
        <f>IF(ISERROR('1C-Analiza_fin_extinsa'!AB47),"",'1C-Analiza_fin_extinsa'!AB47)</f>
        <v/>
      </c>
      <c r="N38" s="110" t="str">
        <f>IF(ISERROR('1C-Analiza_fin_extinsa'!AC47),"",'1C-Analiza_fin_extinsa'!AC47)</f>
        <v/>
      </c>
    </row>
    <row r="39" spans="1:14" s="64" customFormat="1" x14ac:dyDescent="0.35">
      <c r="A39" s="109" t="s">
        <v>221</v>
      </c>
      <c r="B39" s="110" t="str">
        <f>IF(ISERROR('1C-Analiza_fin_extinsa'!Q50),"",'1C-Analiza_fin_extinsa'!Q50)</f>
        <v/>
      </c>
      <c r="C39" s="110" t="str">
        <f>IF(ISERROR('1C-Analiza_fin_extinsa'!R50),"",'1C-Analiza_fin_extinsa'!R50)</f>
        <v/>
      </c>
      <c r="D39" s="110" t="str">
        <f>IF(ISERROR('1C-Analiza_fin_extinsa'!S50),"",'1C-Analiza_fin_extinsa'!S50)</f>
        <v/>
      </c>
      <c r="E39" s="110" t="str">
        <f>IF(ISERROR('1C-Analiza_fin_extinsa'!T50),"",'1C-Analiza_fin_extinsa'!T50)</f>
        <v/>
      </c>
      <c r="F39" s="110" t="str">
        <f>IF(ISERROR('1C-Analiza_fin_extinsa'!U50),"",'1C-Analiza_fin_extinsa'!U50)</f>
        <v/>
      </c>
      <c r="G39" s="110" t="str">
        <f>IF(ISERROR('1C-Analiza_fin_extinsa'!V50),"",'1C-Analiza_fin_extinsa'!V50)</f>
        <v/>
      </c>
      <c r="H39" s="110" t="str">
        <f>IF(ISERROR('1C-Analiza_fin_extinsa'!W50),"",'1C-Analiza_fin_extinsa'!W50)</f>
        <v/>
      </c>
      <c r="I39" s="110" t="str">
        <f>IF(ISERROR('1C-Analiza_fin_extinsa'!X50),"",'1C-Analiza_fin_extinsa'!X50)</f>
        <v/>
      </c>
      <c r="J39" s="110" t="str">
        <f>IF(ISERROR('1C-Analiza_fin_extinsa'!Y50),"",'1C-Analiza_fin_extinsa'!Y50)</f>
        <v/>
      </c>
      <c r="K39" s="110" t="str">
        <f>IF(ISERROR('1C-Analiza_fin_extinsa'!Z50),"",'1C-Analiza_fin_extinsa'!Z50)</f>
        <v/>
      </c>
      <c r="L39" s="110" t="str">
        <f>IF(ISERROR('1C-Analiza_fin_extinsa'!AA50),"",'1C-Analiza_fin_extinsa'!AA50)</f>
        <v/>
      </c>
      <c r="M39" s="110" t="str">
        <f>IF(ISERROR('1C-Analiza_fin_extinsa'!AB50),"",'1C-Analiza_fin_extinsa'!AB50)</f>
        <v/>
      </c>
      <c r="N39" s="110" t="str">
        <f>IF(ISERROR('1C-Analiza_fin_extinsa'!AC50),"",'1C-Analiza_fin_extinsa'!AC50)</f>
        <v/>
      </c>
    </row>
    <row r="40" spans="1:14" s="64" customFormat="1" x14ac:dyDescent="0.35">
      <c r="A40" s="109" t="s">
        <v>222</v>
      </c>
      <c r="B40" s="110" t="str">
        <f>IF(ISERROR('1C-Analiza_fin_extinsa'!Q49),"",'1C-Analiza_fin_extinsa'!Q49)</f>
        <v/>
      </c>
      <c r="C40" s="110" t="str">
        <f>IF(ISERROR('1C-Analiza_fin_extinsa'!R49),"",'1C-Analiza_fin_extinsa'!R49)</f>
        <v/>
      </c>
      <c r="D40" s="110" t="str">
        <f>IF(ISERROR('1C-Analiza_fin_extinsa'!S49),"",'1C-Analiza_fin_extinsa'!S49)</f>
        <v/>
      </c>
      <c r="E40" s="110" t="str">
        <f>IF(ISERROR('1C-Analiza_fin_extinsa'!T49),"",'1C-Analiza_fin_extinsa'!T49)</f>
        <v/>
      </c>
      <c r="F40" s="110" t="str">
        <f>IF(ISERROR('1C-Analiza_fin_extinsa'!U49),"",'1C-Analiza_fin_extinsa'!U49)</f>
        <v/>
      </c>
      <c r="G40" s="110" t="str">
        <f>IF(ISERROR('1C-Analiza_fin_extinsa'!V49),"",'1C-Analiza_fin_extinsa'!V49)</f>
        <v/>
      </c>
      <c r="H40" s="110" t="str">
        <f>IF(ISERROR('1C-Analiza_fin_extinsa'!W49),"",'1C-Analiza_fin_extinsa'!W49)</f>
        <v/>
      </c>
      <c r="I40" s="110" t="str">
        <f>IF(ISERROR('1C-Analiza_fin_extinsa'!X49),"",'1C-Analiza_fin_extinsa'!X49)</f>
        <v/>
      </c>
      <c r="J40" s="110" t="str">
        <f>IF(ISERROR('1C-Analiza_fin_extinsa'!Y49),"",'1C-Analiza_fin_extinsa'!Y49)</f>
        <v/>
      </c>
      <c r="K40" s="110" t="str">
        <f>IF(ISERROR('1C-Analiza_fin_extinsa'!Z49),"",'1C-Analiza_fin_extinsa'!Z49)</f>
        <v/>
      </c>
      <c r="L40" s="110" t="str">
        <f>IF(ISERROR('1C-Analiza_fin_extinsa'!AA49),"",'1C-Analiza_fin_extinsa'!AA49)</f>
        <v/>
      </c>
      <c r="M40" s="110" t="str">
        <f>IF(ISERROR('1C-Analiza_fin_extinsa'!AB49),"",'1C-Analiza_fin_extinsa'!AB49)</f>
        <v/>
      </c>
      <c r="N40" s="110" t="str">
        <f>IF(ISERROR('1C-Analiza_fin_extinsa'!AC49),"",'1C-Analiza_fin_extinsa'!AC49)</f>
        <v/>
      </c>
    </row>
    <row r="41" spans="1:14" s="64" customFormat="1" x14ac:dyDescent="0.35">
      <c r="A41" s="111"/>
      <c r="B41" s="112"/>
      <c r="C41" s="112"/>
      <c r="D41" s="112"/>
    </row>
    <row r="42" spans="1:14" s="108" customFormat="1" x14ac:dyDescent="0.35">
      <c r="A42" s="490" t="s">
        <v>223</v>
      </c>
      <c r="B42" s="41" t="str">
        <f>'1A-Bilant'!B5</f>
        <v>N-2</v>
      </c>
      <c r="C42" s="41" t="str">
        <f>'1A-Bilant'!C5</f>
        <v>N-1</v>
      </c>
      <c r="D42" s="41" t="str">
        <f>'1A-Bilant'!D5</f>
        <v>N</v>
      </c>
      <c r="E42" s="41">
        <f>'1A-Bilant'!E5</f>
        <v>1</v>
      </c>
      <c r="F42" s="41">
        <f>'1A-Bilant'!F5</f>
        <v>2</v>
      </c>
      <c r="G42" s="41">
        <f>'1A-Bilant'!G5</f>
        <v>3</v>
      </c>
      <c r="H42" s="41">
        <f>'1A-Bilant'!H5</f>
        <v>4</v>
      </c>
      <c r="I42" s="41">
        <f>'1A-Bilant'!I5</f>
        <v>5</v>
      </c>
      <c r="J42" s="41">
        <f>'1A-Bilant'!J5</f>
        <v>6</v>
      </c>
      <c r="K42" s="41">
        <f>'1A-Bilant'!K5</f>
        <v>7</v>
      </c>
      <c r="L42" s="41">
        <f>'1A-Bilant'!L5</f>
        <v>8</v>
      </c>
      <c r="M42" s="41">
        <f>'1A-Bilant'!M5</f>
        <v>9</v>
      </c>
      <c r="N42" s="41">
        <f>'1A-Bilant'!N5</f>
        <v>10</v>
      </c>
    </row>
    <row r="43" spans="1:14" s="64" customFormat="1" x14ac:dyDescent="0.35">
      <c r="A43" s="109" t="s">
        <v>224</v>
      </c>
      <c r="B43" s="113">
        <f>'1B-ContPP'!C62</f>
        <v>0</v>
      </c>
      <c r="C43" s="113">
        <f>'1B-ContPP'!D62</f>
        <v>0</v>
      </c>
      <c r="D43" s="113">
        <f>'1B-ContPP'!E62</f>
        <v>0</v>
      </c>
      <c r="E43" s="113">
        <f>'1B-ContPP'!F62</f>
        <v>0</v>
      </c>
      <c r="F43" s="113">
        <f>'1B-ContPP'!G62</f>
        <v>0</v>
      </c>
      <c r="G43" s="113">
        <f>'1B-ContPP'!H62</f>
        <v>0</v>
      </c>
      <c r="H43" s="113">
        <f>'1B-ContPP'!I62</f>
        <v>0</v>
      </c>
      <c r="I43" s="113">
        <f>'1B-ContPP'!J62</f>
        <v>0</v>
      </c>
      <c r="J43" s="113">
        <f>'1B-ContPP'!K62</f>
        <v>0</v>
      </c>
      <c r="K43" s="113">
        <f>'1B-ContPP'!L62</f>
        <v>0</v>
      </c>
      <c r="L43" s="113">
        <f>'1B-ContPP'!M62</f>
        <v>0</v>
      </c>
      <c r="M43" s="113">
        <f>'1B-ContPP'!N62</f>
        <v>0</v>
      </c>
      <c r="N43" s="113">
        <f>'1B-ContPP'!O62</f>
        <v>0</v>
      </c>
    </row>
    <row r="44" spans="1:14" s="64" customFormat="1" x14ac:dyDescent="0.35">
      <c r="A44" s="109" t="s">
        <v>225</v>
      </c>
      <c r="B44" s="113">
        <f>'1C-Analiza_fin_extinsa'!B49-'1C-Analiza_fin_extinsa'!B45</f>
        <v>0</v>
      </c>
      <c r="C44" s="113">
        <f>'1C-Analiza_fin_extinsa'!C49-'1C-Analiza_fin_extinsa'!C45</f>
        <v>0</v>
      </c>
      <c r="D44" s="113">
        <f>'1C-Analiza_fin_extinsa'!D49-'1C-Analiza_fin_extinsa'!D45</f>
        <v>0</v>
      </c>
      <c r="E44" s="113">
        <f>'1C-Analiza_fin_extinsa'!E49-'1C-Analiza_fin_extinsa'!E45</f>
        <v>0</v>
      </c>
      <c r="F44" s="113">
        <f>'1C-Analiza_fin_extinsa'!F49-'1C-Analiza_fin_extinsa'!F45</f>
        <v>0</v>
      </c>
      <c r="G44" s="113">
        <f>'1C-Analiza_fin_extinsa'!G49-'1C-Analiza_fin_extinsa'!G45</f>
        <v>0</v>
      </c>
      <c r="H44" s="113">
        <f>'1C-Analiza_fin_extinsa'!H49-'1C-Analiza_fin_extinsa'!H45</f>
        <v>0</v>
      </c>
      <c r="I44" s="113">
        <f>'1C-Analiza_fin_extinsa'!I49-'1C-Analiza_fin_extinsa'!I45</f>
        <v>0</v>
      </c>
      <c r="J44" s="113">
        <f>'1C-Analiza_fin_extinsa'!J49-'1C-Analiza_fin_extinsa'!J45</f>
        <v>0</v>
      </c>
      <c r="K44" s="113">
        <f>'1C-Analiza_fin_extinsa'!K49-'1C-Analiza_fin_extinsa'!K45</f>
        <v>0</v>
      </c>
      <c r="L44" s="113">
        <f>'1C-Analiza_fin_extinsa'!L49-'1C-Analiza_fin_extinsa'!L45</f>
        <v>0</v>
      </c>
      <c r="M44" s="113">
        <f>'1C-Analiza_fin_extinsa'!M49-'1C-Analiza_fin_extinsa'!M45</f>
        <v>0</v>
      </c>
      <c r="N44" s="113">
        <f>'1C-Analiza_fin_extinsa'!N49-'1C-Analiza_fin_extinsa'!N45</f>
        <v>0</v>
      </c>
    </row>
    <row r="45" spans="1:14" s="64" customFormat="1" ht="26" x14ac:dyDescent="0.35">
      <c r="A45" s="114" t="s">
        <v>226</v>
      </c>
      <c r="B45" s="115" t="str">
        <f>IF(B43&lt;0,"nu se calculeaza",IF(ISERROR('1C-Analiza_fin_extinsa'!B47/'1C-Analiza_fin_extinsa'!B21),"",'1C-Analiza_fin_extinsa'!B47/'1C-Analiza_fin_extinsa'!B21))</f>
        <v/>
      </c>
      <c r="C45" s="115" t="str">
        <f>IF(C43&lt;0,"nu se calculeaza",IF(ISERROR('1C-Analiza_fin_extinsa'!C47/'1C-Analiza_fin_extinsa'!C21),"",'1C-Analiza_fin_extinsa'!C47/'1C-Analiza_fin_extinsa'!C21))</f>
        <v/>
      </c>
      <c r="D45" s="115" t="str">
        <f>IF(D43&lt;0,"nu se calculeaza",IF(ISERROR('1C-Analiza_fin_extinsa'!D47/'1C-Analiza_fin_extinsa'!D21),"",'1C-Analiza_fin_extinsa'!D47/'1C-Analiza_fin_extinsa'!D21))</f>
        <v/>
      </c>
      <c r="E45" s="115" t="str">
        <f>IF(E43&lt;0,"nu se calculeaza",IF(ISERROR('1C-Analiza_fin_extinsa'!E47/'1C-Analiza_fin_extinsa'!E21),"",'1C-Analiza_fin_extinsa'!E47/'1C-Analiza_fin_extinsa'!E21))</f>
        <v/>
      </c>
      <c r="F45" s="115" t="str">
        <f>IF(F43&lt;0,"nu se calculeaza",IF(ISERROR('1C-Analiza_fin_extinsa'!F47/'1C-Analiza_fin_extinsa'!F21),"",'1C-Analiza_fin_extinsa'!F47/'1C-Analiza_fin_extinsa'!F21))</f>
        <v/>
      </c>
      <c r="G45" s="115" t="str">
        <f>IF(G43&lt;0,"nu se calculeaza",IF(ISERROR('1C-Analiza_fin_extinsa'!G47/'1C-Analiza_fin_extinsa'!G21),"",'1C-Analiza_fin_extinsa'!G47/'1C-Analiza_fin_extinsa'!G21))</f>
        <v/>
      </c>
      <c r="H45" s="115" t="str">
        <f>IF(H43&lt;0,"nu se calculeaza",IF(ISERROR('1C-Analiza_fin_extinsa'!H47/'1C-Analiza_fin_extinsa'!H21),"",'1C-Analiza_fin_extinsa'!H47/'1C-Analiza_fin_extinsa'!H21))</f>
        <v/>
      </c>
      <c r="I45" s="115" t="str">
        <f>IF(I43&lt;0,"nu se calculeaza",IF(ISERROR('1C-Analiza_fin_extinsa'!I47/'1C-Analiza_fin_extinsa'!I21),"",'1C-Analiza_fin_extinsa'!I47/'1C-Analiza_fin_extinsa'!I21))</f>
        <v/>
      </c>
      <c r="J45" s="115" t="str">
        <f>IF(J43&lt;0,"nu se calculeaza",IF(ISERROR('1C-Analiza_fin_extinsa'!J47/'1C-Analiza_fin_extinsa'!J21),"",'1C-Analiza_fin_extinsa'!J47/'1C-Analiza_fin_extinsa'!J21))</f>
        <v/>
      </c>
      <c r="K45" s="115" t="str">
        <f>IF(K43&lt;0,"nu se calculeaza",IF(ISERROR('1C-Analiza_fin_extinsa'!K47/'1C-Analiza_fin_extinsa'!K21),"",'1C-Analiza_fin_extinsa'!K47/'1C-Analiza_fin_extinsa'!K21))</f>
        <v/>
      </c>
      <c r="L45" s="115" t="str">
        <f>IF(L43&lt;0,"nu se calculeaza",IF(ISERROR('1C-Analiza_fin_extinsa'!L47/'1C-Analiza_fin_extinsa'!L21),"",'1C-Analiza_fin_extinsa'!L47/'1C-Analiza_fin_extinsa'!L21))</f>
        <v/>
      </c>
      <c r="M45" s="115" t="str">
        <f>IF(M43&lt;0,"nu se calculeaza",IF(ISERROR('1C-Analiza_fin_extinsa'!M47/'1C-Analiza_fin_extinsa'!M21),"",'1C-Analiza_fin_extinsa'!M47/'1C-Analiza_fin_extinsa'!M21))</f>
        <v/>
      </c>
      <c r="N45" s="115" t="str">
        <f>IF(N43&lt;0,"nu se calculeaza",IF(ISERROR('1C-Analiza_fin_extinsa'!N47/'1C-Analiza_fin_extinsa'!N21),"",'1C-Analiza_fin_extinsa'!N47/'1C-Analiza_fin_extinsa'!N21))</f>
        <v/>
      </c>
    </row>
    <row r="46" spans="1:14" s="64" customFormat="1" ht="26" x14ac:dyDescent="0.35">
      <c r="A46" s="109" t="s">
        <v>227</v>
      </c>
      <c r="B46" s="116"/>
      <c r="C46" s="116"/>
      <c r="D46" s="116"/>
      <c r="E46" s="116"/>
      <c r="F46" s="116"/>
      <c r="G46" s="116"/>
      <c r="H46" s="116"/>
      <c r="I46" s="116"/>
      <c r="J46" s="116"/>
      <c r="K46" s="116"/>
      <c r="L46" s="116"/>
      <c r="M46" s="116"/>
      <c r="N46" s="116"/>
    </row>
    <row r="47" spans="1:14" x14ac:dyDescent="0.35">
      <c r="A47" s="109" t="s">
        <v>228</v>
      </c>
      <c r="B47" s="117" t="str">
        <f>IF(B43&lt;0,"nu se calculeaza",IF(ISERROR('1C-Analiza_fin_extinsa'!Q47),"",'1C-Analiza_fin_extinsa'!Q47))</f>
        <v/>
      </c>
      <c r="C47" s="117" t="str">
        <f>IF(C43&lt;0,"nu se calculeaza",IF(ISERROR('1C-Analiza_fin_extinsa'!R47),"",'1C-Analiza_fin_extinsa'!R47))</f>
        <v/>
      </c>
      <c r="D47" s="117" t="str">
        <f>IF(D43&lt;0,"nu se calculeaza",IF(ISERROR('1C-Analiza_fin_extinsa'!S47),"",'1C-Analiza_fin_extinsa'!S47))</f>
        <v/>
      </c>
      <c r="E47" s="117" t="str">
        <f>IF(E43&lt;0,"nu se calculeaza",IF(ISERROR('1C-Analiza_fin_extinsa'!T47),"",'1C-Analiza_fin_extinsa'!T47))</f>
        <v/>
      </c>
      <c r="F47" s="117" t="str">
        <f>IF(F43&lt;0,"nu se calculeaza",IF(ISERROR('1C-Analiza_fin_extinsa'!U47),"",'1C-Analiza_fin_extinsa'!U47))</f>
        <v/>
      </c>
      <c r="G47" s="117" t="str">
        <f>IF(G43&lt;0,"nu se calculeaza",IF(ISERROR('1C-Analiza_fin_extinsa'!V47),"",'1C-Analiza_fin_extinsa'!V47))</f>
        <v/>
      </c>
      <c r="H47" s="117" t="str">
        <f>IF(H43&lt;0,"nu se calculeaza",IF(ISERROR('1C-Analiza_fin_extinsa'!W47),"",'1C-Analiza_fin_extinsa'!W47))</f>
        <v/>
      </c>
      <c r="I47" s="117" t="str">
        <f>IF(I43&lt;0,"nu se calculeaza",IF(ISERROR('1C-Analiza_fin_extinsa'!X47),"",'1C-Analiza_fin_extinsa'!X47))</f>
        <v/>
      </c>
      <c r="J47" s="117" t="str">
        <f>IF(J43&lt;0,"nu se calculeaza",IF(ISERROR('1C-Analiza_fin_extinsa'!Y47),"",'1C-Analiza_fin_extinsa'!Y47))</f>
        <v/>
      </c>
      <c r="K47" s="117" t="str">
        <f>IF(K43&lt;0,"nu se calculeaza",IF(ISERROR('1C-Analiza_fin_extinsa'!Z47),"",'1C-Analiza_fin_extinsa'!Z47))</f>
        <v/>
      </c>
      <c r="L47" s="117" t="str">
        <f>IF(L43&lt;0,"nu se calculeaza",IF(ISERROR('1C-Analiza_fin_extinsa'!AA47),"",'1C-Analiza_fin_extinsa'!AA47))</f>
        <v/>
      </c>
      <c r="M47" s="117" t="str">
        <f>IF(M43&lt;0,"nu se calculeaza",IF(ISERROR('1C-Analiza_fin_extinsa'!AB47),"",'1C-Analiza_fin_extinsa'!AB47))</f>
        <v/>
      </c>
      <c r="N47" s="117" t="str">
        <f>IF(N43&lt;0,"nu se calculeaza",IF(ISERROR('1C-Analiza_fin_extinsa'!AC47),"",'1C-Analiza_fin_extinsa'!AC47))</f>
        <v/>
      </c>
    </row>
    <row r="48" spans="1:14" x14ac:dyDescent="0.35">
      <c r="A48" s="109" t="s">
        <v>229</v>
      </c>
      <c r="B48" s="118" t="str">
        <f>IF(ISERROR('1C-Analiza_fin_extinsa'!B25/'1C-Analiza_fin_extinsa'!B10),"",'1C-Analiza_fin_extinsa'!B25/'1C-Analiza_fin_extinsa'!B10)</f>
        <v/>
      </c>
      <c r="C48" s="118" t="str">
        <f>IF(ISERROR('1C-Analiza_fin_extinsa'!C25/'1C-Analiza_fin_extinsa'!C10),"",'1C-Analiza_fin_extinsa'!C25/'1C-Analiza_fin_extinsa'!C10)</f>
        <v/>
      </c>
      <c r="D48" s="118" t="str">
        <f>IF(ISERROR('1C-Analiza_fin_extinsa'!D25/'1C-Analiza_fin_extinsa'!D10),"",'1C-Analiza_fin_extinsa'!D25/'1C-Analiza_fin_extinsa'!D10)</f>
        <v/>
      </c>
      <c r="E48" s="118" t="str">
        <f>IF(ISERROR('1C-Analiza_fin_extinsa'!E25/'1C-Analiza_fin_extinsa'!E10),"",'1C-Analiza_fin_extinsa'!E25/'1C-Analiza_fin_extinsa'!E10)</f>
        <v/>
      </c>
      <c r="F48" s="118" t="str">
        <f>IF(ISERROR('1C-Analiza_fin_extinsa'!F25/'1C-Analiza_fin_extinsa'!F10),"",'1C-Analiza_fin_extinsa'!F25/'1C-Analiza_fin_extinsa'!F10)</f>
        <v/>
      </c>
      <c r="G48" s="118" t="str">
        <f>IF(ISERROR('1C-Analiza_fin_extinsa'!G25/'1C-Analiza_fin_extinsa'!G10),"",'1C-Analiza_fin_extinsa'!G25/'1C-Analiza_fin_extinsa'!G10)</f>
        <v/>
      </c>
      <c r="H48" s="118" t="str">
        <f>IF(ISERROR('1C-Analiza_fin_extinsa'!H25/'1C-Analiza_fin_extinsa'!H10),"",'1C-Analiza_fin_extinsa'!H25/'1C-Analiza_fin_extinsa'!H10)</f>
        <v/>
      </c>
      <c r="I48" s="118" t="str">
        <f>IF(ISERROR('1C-Analiza_fin_extinsa'!I25/'1C-Analiza_fin_extinsa'!I10),"",'1C-Analiza_fin_extinsa'!I25/'1C-Analiza_fin_extinsa'!I10)</f>
        <v/>
      </c>
      <c r="J48" s="118" t="str">
        <f>IF(ISERROR('1C-Analiza_fin_extinsa'!J25/'1C-Analiza_fin_extinsa'!J10),"",'1C-Analiza_fin_extinsa'!J25/'1C-Analiza_fin_extinsa'!J10)</f>
        <v/>
      </c>
      <c r="K48" s="118" t="str">
        <f>IF(ISERROR('1C-Analiza_fin_extinsa'!K25/'1C-Analiza_fin_extinsa'!K10),"",'1C-Analiza_fin_extinsa'!K25/'1C-Analiza_fin_extinsa'!K10)</f>
        <v/>
      </c>
      <c r="L48" s="118" t="str">
        <f>IF(ISERROR('1C-Analiza_fin_extinsa'!L25/'1C-Analiza_fin_extinsa'!L10),"",'1C-Analiza_fin_extinsa'!L25/'1C-Analiza_fin_extinsa'!L10)</f>
        <v/>
      </c>
      <c r="M48" s="118" t="str">
        <f>IF(ISERROR('1C-Analiza_fin_extinsa'!M25/'1C-Analiza_fin_extinsa'!M10),"",'1C-Analiza_fin_extinsa'!M25/'1C-Analiza_fin_extinsa'!M10)</f>
        <v/>
      </c>
      <c r="N48" s="118" t="str">
        <f>IF(ISERROR('1C-Analiza_fin_extinsa'!N25/'1C-Analiza_fin_extinsa'!N10),"",'1C-Analiza_fin_extinsa'!N25/'1C-Analiza_fin_extinsa'!N10)</f>
        <v/>
      </c>
    </row>
    <row r="49" spans="1:14" ht="26" x14ac:dyDescent="0.35">
      <c r="A49" s="114" t="s">
        <v>230</v>
      </c>
      <c r="B49" s="115" t="str">
        <f>IF(B43&lt;0,"nu se calculeaza",IF(ISERROR('1C-Analiza_fin_extinsa'!B47/'1C-Analiza_fin_extinsa'!B20),"",'1C-Analiza_fin_extinsa'!B47/'1C-Analiza_fin_extinsa'!B20))</f>
        <v/>
      </c>
      <c r="C49" s="115" t="str">
        <f>IF(C43&lt;0,"nu se calculeaza",IF(ISERROR('1C-Analiza_fin_extinsa'!C47/'1C-Analiza_fin_extinsa'!C20),"",'1C-Analiza_fin_extinsa'!C47/'1C-Analiza_fin_extinsa'!C20))</f>
        <v/>
      </c>
      <c r="D49" s="115" t="str">
        <f>IF(D43&lt;0,"nu se calculeaza",IF(ISERROR('1C-Analiza_fin_extinsa'!D47/'1C-Analiza_fin_extinsa'!D20),"",'1C-Analiza_fin_extinsa'!D47/'1C-Analiza_fin_extinsa'!D20))</f>
        <v/>
      </c>
      <c r="E49" s="115" t="str">
        <f>IF(E43&lt;0,"nu se calculeaza",IF(ISERROR('1C-Analiza_fin_extinsa'!E47/'1C-Analiza_fin_extinsa'!E20),"",'1C-Analiza_fin_extinsa'!E47/'1C-Analiza_fin_extinsa'!E20))</f>
        <v/>
      </c>
      <c r="F49" s="115" t="str">
        <f>IF(F43&lt;0,"nu se calculeaza",IF(ISERROR('1C-Analiza_fin_extinsa'!F47/'1C-Analiza_fin_extinsa'!F20),"",'1C-Analiza_fin_extinsa'!F47/'1C-Analiza_fin_extinsa'!F20))</f>
        <v/>
      </c>
      <c r="G49" s="115" t="str">
        <f>IF(G43&lt;0,"nu se calculeaza",IF(ISERROR('1C-Analiza_fin_extinsa'!G47/'1C-Analiza_fin_extinsa'!G20),"",'1C-Analiza_fin_extinsa'!G47/'1C-Analiza_fin_extinsa'!G20))</f>
        <v/>
      </c>
      <c r="H49" s="115" t="str">
        <f>IF(H43&lt;0,"nu se calculeaza",IF(ISERROR('1C-Analiza_fin_extinsa'!H47/'1C-Analiza_fin_extinsa'!H20),"",'1C-Analiza_fin_extinsa'!H47/'1C-Analiza_fin_extinsa'!H20))</f>
        <v/>
      </c>
      <c r="I49" s="115" t="str">
        <f>IF(I43&lt;0,"nu se calculeaza",IF(ISERROR('1C-Analiza_fin_extinsa'!I47/'1C-Analiza_fin_extinsa'!I20),"",'1C-Analiza_fin_extinsa'!I47/'1C-Analiza_fin_extinsa'!I20))</f>
        <v/>
      </c>
      <c r="J49" s="115" t="str">
        <f>IF(J43&lt;0,"nu se calculeaza",IF(ISERROR('1C-Analiza_fin_extinsa'!J47/'1C-Analiza_fin_extinsa'!J20),"",'1C-Analiza_fin_extinsa'!J47/'1C-Analiza_fin_extinsa'!J20))</f>
        <v/>
      </c>
      <c r="K49" s="115" t="str">
        <f>IF(K43&lt;0,"nu se calculeaza",IF(ISERROR('1C-Analiza_fin_extinsa'!K47/'1C-Analiza_fin_extinsa'!K20),"",'1C-Analiza_fin_extinsa'!K47/'1C-Analiza_fin_extinsa'!K20))</f>
        <v/>
      </c>
      <c r="L49" s="115" t="str">
        <f>IF(L43&lt;0,"nu se calculeaza",IF(ISERROR('1C-Analiza_fin_extinsa'!L47/'1C-Analiza_fin_extinsa'!L20),"",'1C-Analiza_fin_extinsa'!L47/'1C-Analiza_fin_extinsa'!L20))</f>
        <v/>
      </c>
      <c r="M49" s="115" t="str">
        <f>IF(M43&lt;0,"nu se calculeaza",IF(ISERROR('1C-Analiza_fin_extinsa'!M47/'1C-Analiza_fin_extinsa'!M20),"",'1C-Analiza_fin_extinsa'!M47/'1C-Analiza_fin_extinsa'!M20))</f>
        <v/>
      </c>
      <c r="N49" s="115" t="str">
        <f>IF(N43&lt;0,"nu se calculeaza",IF(ISERROR('1C-Analiza_fin_extinsa'!N47/'1C-Analiza_fin_extinsa'!N20),"",'1C-Analiza_fin_extinsa'!N47/'1C-Analiza_fin_extinsa'!N20))</f>
        <v/>
      </c>
    </row>
    <row r="50" spans="1:14" ht="24" customHeight="1" x14ac:dyDescent="0.35">
      <c r="A50" s="47" t="s">
        <v>231</v>
      </c>
      <c r="B50" s="119"/>
      <c r="C50" s="119"/>
      <c r="D50" s="119"/>
      <c r="E50" s="119"/>
      <c r="F50" s="119"/>
      <c r="G50" s="119"/>
      <c r="H50" s="119"/>
      <c r="I50" s="119"/>
      <c r="J50" s="119"/>
      <c r="K50" s="119"/>
      <c r="L50" s="119"/>
      <c r="M50" s="119"/>
      <c r="N50" s="119"/>
    </row>
    <row r="51" spans="1:14" x14ac:dyDescent="0.35">
      <c r="A51" s="109" t="s">
        <v>228</v>
      </c>
      <c r="B51" s="117" t="str">
        <f>B47</f>
        <v/>
      </c>
      <c r="C51" s="117" t="str">
        <f t="shared" ref="C51:N52" si="3">C47</f>
        <v/>
      </c>
      <c r="D51" s="117" t="str">
        <f t="shared" si="3"/>
        <v/>
      </c>
      <c r="E51" s="117" t="str">
        <f t="shared" si="3"/>
        <v/>
      </c>
      <c r="F51" s="117" t="str">
        <f t="shared" si="3"/>
        <v/>
      </c>
      <c r="G51" s="117" t="str">
        <f t="shared" si="3"/>
        <v/>
      </c>
      <c r="H51" s="117" t="str">
        <f t="shared" si="3"/>
        <v/>
      </c>
      <c r="I51" s="117" t="str">
        <f t="shared" si="3"/>
        <v/>
      </c>
      <c r="J51" s="117" t="str">
        <f t="shared" si="3"/>
        <v/>
      </c>
      <c r="K51" s="117" t="str">
        <f t="shared" si="3"/>
        <v/>
      </c>
      <c r="L51" s="117" t="str">
        <f t="shared" si="3"/>
        <v/>
      </c>
      <c r="M51" s="117" t="str">
        <f t="shared" si="3"/>
        <v/>
      </c>
      <c r="N51" s="117" t="str">
        <f t="shared" si="3"/>
        <v/>
      </c>
    </row>
    <row r="52" spans="1:14" x14ac:dyDescent="0.35">
      <c r="A52" s="109" t="s">
        <v>229</v>
      </c>
      <c r="B52" s="118" t="str">
        <f>B48</f>
        <v/>
      </c>
      <c r="C52" s="118" t="str">
        <f t="shared" si="3"/>
        <v/>
      </c>
      <c r="D52" s="118" t="str">
        <f t="shared" si="3"/>
        <v/>
      </c>
      <c r="E52" s="118" t="str">
        <f t="shared" si="3"/>
        <v/>
      </c>
      <c r="F52" s="118" t="str">
        <f t="shared" si="3"/>
        <v/>
      </c>
      <c r="G52" s="118" t="str">
        <f t="shared" si="3"/>
        <v/>
      </c>
      <c r="H52" s="118" t="str">
        <f t="shared" si="3"/>
        <v/>
      </c>
      <c r="I52" s="118" t="str">
        <f t="shared" si="3"/>
        <v/>
      </c>
      <c r="J52" s="118" t="str">
        <f t="shared" si="3"/>
        <v/>
      </c>
      <c r="K52" s="118" t="str">
        <f t="shared" si="3"/>
        <v/>
      </c>
      <c r="L52" s="118" t="str">
        <f t="shared" si="3"/>
        <v/>
      </c>
      <c r="M52" s="118" t="str">
        <f t="shared" si="3"/>
        <v/>
      </c>
      <c r="N52" s="118" t="str">
        <f t="shared" si="3"/>
        <v/>
      </c>
    </row>
    <row r="53" spans="1:14" ht="26" x14ac:dyDescent="0.35">
      <c r="A53" s="47" t="s">
        <v>232</v>
      </c>
      <c r="B53" s="118" t="str">
        <f>IF(ISERROR('1C-Analiza_fin_extinsa'!B21/'1C-Analiza_fin_extinsa'!B20),"",'1C-Analiza_fin_extinsa'!B21/'1C-Analiza_fin_extinsa'!B20)</f>
        <v/>
      </c>
      <c r="C53" s="118" t="str">
        <f>IF(ISERROR('1C-Analiza_fin_extinsa'!C21/'1C-Analiza_fin_extinsa'!C20),"",'1C-Analiza_fin_extinsa'!C21/'1C-Analiza_fin_extinsa'!C20)</f>
        <v/>
      </c>
      <c r="D53" s="118" t="str">
        <f>IF(ISERROR('1C-Analiza_fin_extinsa'!D21/'1C-Analiza_fin_extinsa'!D20),"",'1C-Analiza_fin_extinsa'!D21/'1C-Analiza_fin_extinsa'!D20)</f>
        <v/>
      </c>
      <c r="E53" s="118" t="str">
        <f>IF(ISERROR('1C-Analiza_fin_extinsa'!E21/'1C-Analiza_fin_extinsa'!E20),"",'1C-Analiza_fin_extinsa'!E21/'1C-Analiza_fin_extinsa'!E20)</f>
        <v/>
      </c>
      <c r="F53" s="118" t="str">
        <f>IF(ISERROR('1C-Analiza_fin_extinsa'!F21/'1C-Analiza_fin_extinsa'!F20),"",'1C-Analiza_fin_extinsa'!F21/'1C-Analiza_fin_extinsa'!F20)</f>
        <v/>
      </c>
      <c r="G53" s="118" t="str">
        <f>IF(ISERROR('1C-Analiza_fin_extinsa'!G21/'1C-Analiza_fin_extinsa'!G20),"",'1C-Analiza_fin_extinsa'!G21/'1C-Analiza_fin_extinsa'!G20)</f>
        <v/>
      </c>
      <c r="H53" s="118" t="str">
        <f>IF(ISERROR('1C-Analiza_fin_extinsa'!H21/'1C-Analiza_fin_extinsa'!H20),"",'1C-Analiza_fin_extinsa'!H21/'1C-Analiza_fin_extinsa'!H20)</f>
        <v/>
      </c>
      <c r="I53" s="118" t="str">
        <f>IF(ISERROR('1C-Analiza_fin_extinsa'!I21/'1C-Analiza_fin_extinsa'!I20),"",'1C-Analiza_fin_extinsa'!I21/'1C-Analiza_fin_extinsa'!I20)</f>
        <v/>
      </c>
      <c r="J53" s="118" t="str">
        <f>IF(ISERROR('1C-Analiza_fin_extinsa'!J21/'1C-Analiza_fin_extinsa'!J20),"",'1C-Analiza_fin_extinsa'!J21/'1C-Analiza_fin_extinsa'!J20)</f>
        <v/>
      </c>
      <c r="K53" s="118" t="str">
        <f>IF(ISERROR('1C-Analiza_fin_extinsa'!K21/'1C-Analiza_fin_extinsa'!K20),"",'1C-Analiza_fin_extinsa'!K21/'1C-Analiza_fin_extinsa'!K20)</f>
        <v/>
      </c>
      <c r="L53" s="118" t="str">
        <f>IF(ISERROR('1C-Analiza_fin_extinsa'!L21/'1C-Analiza_fin_extinsa'!L20),"",'1C-Analiza_fin_extinsa'!L21/'1C-Analiza_fin_extinsa'!L20)</f>
        <v/>
      </c>
      <c r="M53" s="118" t="str">
        <f>IF(ISERROR('1C-Analiza_fin_extinsa'!M21/'1C-Analiza_fin_extinsa'!M20),"",'1C-Analiza_fin_extinsa'!M21/'1C-Analiza_fin_extinsa'!M20)</f>
        <v/>
      </c>
      <c r="N53" s="118" t="str">
        <f>IF(ISERROR('1C-Analiza_fin_extinsa'!N21/'1C-Analiza_fin_extinsa'!N20),"",'1C-Analiza_fin_extinsa'!N21/'1C-Analiza_fin_extinsa'!N20)</f>
        <v/>
      </c>
    </row>
    <row r="54" spans="1:14" ht="39" x14ac:dyDescent="0.35">
      <c r="A54" s="491" t="s">
        <v>233</v>
      </c>
      <c r="B54" s="117" t="str">
        <f>IF(B44&lt;0,"nu se calculeaza",IF(ISERROR(('1C-Analiza_fin_extinsa'!B49-'1C-Analiza_fin_extinsa'!B45)/('1C-Analiza_fin_extinsa'!B20+'1C-Analiza_fin_extinsa'!B16)),"",('1C-Analiza_fin_extinsa'!B49-'1C-Analiza_fin_extinsa'!B45)/('1C-Analiza_fin_extinsa'!B20+'1C-Analiza_fin_extinsa'!B16)))</f>
        <v/>
      </c>
      <c r="C54" s="117" t="str">
        <f>IF(C44&lt;0,"nu se calculeaza",IF(ISERROR(('1C-Analiza_fin_extinsa'!C49-'1C-Analiza_fin_extinsa'!C45)/('1C-Analiza_fin_extinsa'!C20+'1C-Analiza_fin_extinsa'!C16)),"",('1C-Analiza_fin_extinsa'!C49-'1C-Analiza_fin_extinsa'!C45)/('1C-Analiza_fin_extinsa'!C20+'1C-Analiza_fin_extinsa'!C16)))</f>
        <v/>
      </c>
      <c r="D54" s="117" t="str">
        <f>IF(D44&lt;0,"nu se calculeaza",IF(ISERROR(('1C-Analiza_fin_extinsa'!D49-'1C-Analiza_fin_extinsa'!D45)/('1C-Analiza_fin_extinsa'!D20+'1C-Analiza_fin_extinsa'!D16)),"",('1C-Analiza_fin_extinsa'!D49-'1C-Analiza_fin_extinsa'!D45)/('1C-Analiza_fin_extinsa'!D20+'1C-Analiza_fin_extinsa'!D16)))</f>
        <v/>
      </c>
      <c r="E54" s="117" t="str">
        <f>IF(E44&lt;0,"nu se calculeaza",IF(ISERROR(('1C-Analiza_fin_extinsa'!E49-'1C-Analiza_fin_extinsa'!E45)/('1C-Analiza_fin_extinsa'!E20+'1C-Analiza_fin_extinsa'!E16)),"",('1C-Analiza_fin_extinsa'!E49-'1C-Analiza_fin_extinsa'!E45)/('1C-Analiza_fin_extinsa'!E20+'1C-Analiza_fin_extinsa'!E16)))</f>
        <v/>
      </c>
      <c r="F54" s="117" t="str">
        <f>IF(F44&lt;0,"nu se calculeaza",IF(ISERROR(('1C-Analiza_fin_extinsa'!F49-'1C-Analiza_fin_extinsa'!F45)/('1C-Analiza_fin_extinsa'!F20+'1C-Analiza_fin_extinsa'!F16)),"",('1C-Analiza_fin_extinsa'!F49-'1C-Analiza_fin_extinsa'!F45)/('1C-Analiza_fin_extinsa'!F20+'1C-Analiza_fin_extinsa'!F16)))</f>
        <v/>
      </c>
      <c r="G54" s="117" t="str">
        <f>IF(G44&lt;0,"nu se calculeaza",IF(ISERROR(('1C-Analiza_fin_extinsa'!G49-'1C-Analiza_fin_extinsa'!G45)/('1C-Analiza_fin_extinsa'!G20+'1C-Analiza_fin_extinsa'!G16)),"",('1C-Analiza_fin_extinsa'!G49-'1C-Analiza_fin_extinsa'!G45)/('1C-Analiza_fin_extinsa'!G20+'1C-Analiza_fin_extinsa'!G16)))</f>
        <v/>
      </c>
      <c r="H54" s="117" t="str">
        <f>IF(H44&lt;0,"nu se calculeaza",IF(ISERROR(('1C-Analiza_fin_extinsa'!H49-'1C-Analiza_fin_extinsa'!H45)/('1C-Analiza_fin_extinsa'!H20+'1C-Analiza_fin_extinsa'!H16)),"",('1C-Analiza_fin_extinsa'!H49-'1C-Analiza_fin_extinsa'!H45)/('1C-Analiza_fin_extinsa'!H20+'1C-Analiza_fin_extinsa'!H16)))</f>
        <v/>
      </c>
      <c r="I54" s="117" t="str">
        <f>IF(I44&lt;0,"nu se calculeaza",IF(ISERROR(('1C-Analiza_fin_extinsa'!I49-'1C-Analiza_fin_extinsa'!I45)/('1C-Analiza_fin_extinsa'!I20+'1C-Analiza_fin_extinsa'!I16)),"",('1C-Analiza_fin_extinsa'!I49-'1C-Analiza_fin_extinsa'!I45)/('1C-Analiza_fin_extinsa'!I20+'1C-Analiza_fin_extinsa'!I16)))</f>
        <v/>
      </c>
      <c r="J54" s="117" t="str">
        <f>IF(J44&lt;0,"nu se calculeaza",IF(ISERROR(('1C-Analiza_fin_extinsa'!J49-'1C-Analiza_fin_extinsa'!J45)/('1C-Analiza_fin_extinsa'!J20+'1C-Analiza_fin_extinsa'!J16)),"",('1C-Analiza_fin_extinsa'!J49-'1C-Analiza_fin_extinsa'!J45)/('1C-Analiza_fin_extinsa'!J20+'1C-Analiza_fin_extinsa'!J16)))</f>
        <v/>
      </c>
      <c r="K54" s="117" t="str">
        <f>IF(K44&lt;0,"nu se calculeaza",IF(ISERROR(('1C-Analiza_fin_extinsa'!K49-'1C-Analiza_fin_extinsa'!K45)/('1C-Analiza_fin_extinsa'!K20+'1C-Analiza_fin_extinsa'!K16)),"",('1C-Analiza_fin_extinsa'!K49-'1C-Analiza_fin_extinsa'!K45)/('1C-Analiza_fin_extinsa'!K20+'1C-Analiza_fin_extinsa'!K16)))</f>
        <v/>
      </c>
      <c r="L54" s="117" t="str">
        <f>IF(L44&lt;0,"nu se calculeaza",IF(ISERROR(('1C-Analiza_fin_extinsa'!L49-'1C-Analiza_fin_extinsa'!L45)/('1C-Analiza_fin_extinsa'!L20+'1C-Analiza_fin_extinsa'!L16)),"",('1C-Analiza_fin_extinsa'!L49-'1C-Analiza_fin_extinsa'!L45)/('1C-Analiza_fin_extinsa'!L20+'1C-Analiza_fin_extinsa'!L16)))</f>
        <v/>
      </c>
      <c r="M54" s="117" t="str">
        <f>IF(M44&lt;0,"nu se calculeaza",IF(ISERROR(('1C-Analiza_fin_extinsa'!M49-'1C-Analiza_fin_extinsa'!M45)/('1C-Analiza_fin_extinsa'!M20+'1C-Analiza_fin_extinsa'!M16)),"",('1C-Analiza_fin_extinsa'!M49-'1C-Analiza_fin_extinsa'!M45)/('1C-Analiza_fin_extinsa'!M20+'1C-Analiza_fin_extinsa'!M16)))</f>
        <v/>
      </c>
      <c r="N54" s="117" t="str">
        <f>IF(N44&lt;0,"nu se calculeaza",IF(ISERROR(('1C-Analiza_fin_extinsa'!N49-'1C-Analiza_fin_extinsa'!N45)/('1C-Analiza_fin_extinsa'!N20+'1C-Analiza_fin_extinsa'!N16)),"",('1C-Analiza_fin_extinsa'!N49-'1C-Analiza_fin_extinsa'!N45)/('1C-Analiza_fin_extinsa'!N20+'1C-Analiza_fin_extinsa'!N16)))</f>
        <v/>
      </c>
    </row>
    <row r="55" spans="1:14" ht="52" x14ac:dyDescent="0.35">
      <c r="A55" s="109" t="s">
        <v>234</v>
      </c>
      <c r="B55" s="119"/>
      <c r="C55" s="119"/>
      <c r="D55" s="119"/>
      <c r="E55" s="119"/>
      <c r="F55" s="119"/>
      <c r="G55" s="119"/>
      <c r="H55" s="119"/>
      <c r="I55" s="119"/>
      <c r="J55" s="119"/>
      <c r="K55" s="119"/>
      <c r="L55" s="119"/>
      <c r="M55" s="119"/>
      <c r="N55" s="119"/>
    </row>
    <row r="56" spans="1:14" s="99" customFormat="1" ht="15.5" x14ac:dyDescent="0.35">
      <c r="A56" s="47" t="s">
        <v>235</v>
      </c>
      <c r="B56" s="117" t="str">
        <f>IF(B44&lt;0,"nu se calculeaza",IF(ISERROR(('1C-Analiza_fin_extinsa'!B49-'1C-Analiza_fin_extinsa'!B45)/'1C-Analiza_fin_extinsa'!B25),"",('1C-Analiza_fin_extinsa'!B49-'1C-Analiza_fin_extinsa'!B45)/'1C-Analiza_fin_extinsa'!B25))</f>
        <v/>
      </c>
      <c r="C56" s="117" t="str">
        <f>IF(C44&lt;0,"nu se calculeaza",IF(ISERROR(('1C-Analiza_fin_extinsa'!C49-'1C-Analiza_fin_extinsa'!C45)/'1C-Analiza_fin_extinsa'!C25),"",('1C-Analiza_fin_extinsa'!C49-'1C-Analiza_fin_extinsa'!C45)/'1C-Analiza_fin_extinsa'!C25))</f>
        <v/>
      </c>
      <c r="D56" s="117" t="str">
        <f>IF(D44&lt;0,"nu se calculeaza",IF(ISERROR(('1C-Analiza_fin_extinsa'!D49-'1C-Analiza_fin_extinsa'!D45)/'1C-Analiza_fin_extinsa'!D25),"",('1C-Analiza_fin_extinsa'!D49-'1C-Analiza_fin_extinsa'!D45)/'1C-Analiza_fin_extinsa'!D25))</f>
        <v/>
      </c>
      <c r="E56" s="117" t="str">
        <f>IF(E44&lt;0,"nu se calculeaza",IF(ISERROR(('1C-Analiza_fin_extinsa'!E49-'1C-Analiza_fin_extinsa'!E45)/'1C-Analiza_fin_extinsa'!E25),"",('1C-Analiza_fin_extinsa'!E49-'1C-Analiza_fin_extinsa'!E45)/'1C-Analiza_fin_extinsa'!E25))</f>
        <v/>
      </c>
      <c r="F56" s="117" t="str">
        <f>IF(F44&lt;0,"nu se calculeaza",IF(ISERROR(('1C-Analiza_fin_extinsa'!F49-'1C-Analiza_fin_extinsa'!F45)/'1C-Analiza_fin_extinsa'!F25),"",('1C-Analiza_fin_extinsa'!F49-'1C-Analiza_fin_extinsa'!F45)/'1C-Analiza_fin_extinsa'!F25))</f>
        <v/>
      </c>
      <c r="G56" s="117" t="str">
        <f>IF(G44&lt;0,"nu se calculeaza",IF(ISERROR(('1C-Analiza_fin_extinsa'!G49-'1C-Analiza_fin_extinsa'!G45)/'1C-Analiza_fin_extinsa'!G25),"",('1C-Analiza_fin_extinsa'!G49-'1C-Analiza_fin_extinsa'!G45)/'1C-Analiza_fin_extinsa'!G25))</f>
        <v/>
      </c>
      <c r="H56" s="117" t="str">
        <f>IF(H44&lt;0,"nu se calculeaza",IF(ISERROR(('1C-Analiza_fin_extinsa'!H49-'1C-Analiza_fin_extinsa'!H45)/'1C-Analiza_fin_extinsa'!H25),"",('1C-Analiza_fin_extinsa'!H49-'1C-Analiza_fin_extinsa'!H45)/'1C-Analiza_fin_extinsa'!H25))</f>
        <v/>
      </c>
      <c r="I56" s="117" t="str">
        <f>IF(I44&lt;0,"nu se calculeaza",IF(ISERROR(('1C-Analiza_fin_extinsa'!I49-'1C-Analiza_fin_extinsa'!I45)/'1C-Analiza_fin_extinsa'!I25),"",('1C-Analiza_fin_extinsa'!I49-'1C-Analiza_fin_extinsa'!I45)/'1C-Analiza_fin_extinsa'!I25))</f>
        <v/>
      </c>
      <c r="J56" s="117" t="str">
        <f>IF(J44&lt;0,"nu se calculeaza",IF(ISERROR(('1C-Analiza_fin_extinsa'!J49-'1C-Analiza_fin_extinsa'!J45)/'1C-Analiza_fin_extinsa'!J25),"",('1C-Analiza_fin_extinsa'!J49-'1C-Analiza_fin_extinsa'!J45)/'1C-Analiza_fin_extinsa'!J25))</f>
        <v/>
      </c>
      <c r="K56" s="117" t="str">
        <f>IF(K44&lt;0,"nu se calculeaza",IF(ISERROR(('1C-Analiza_fin_extinsa'!K49-'1C-Analiza_fin_extinsa'!K45)/'1C-Analiza_fin_extinsa'!K25),"",('1C-Analiza_fin_extinsa'!K49-'1C-Analiza_fin_extinsa'!K45)/'1C-Analiza_fin_extinsa'!K25))</f>
        <v/>
      </c>
      <c r="L56" s="117" t="str">
        <f>IF(L44&lt;0,"nu se calculeaza",IF(ISERROR(('1C-Analiza_fin_extinsa'!L49-'1C-Analiza_fin_extinsa'!L45)/'1C-Analiza_fin_extinsa'!L25),"",('1C-Analiza_fin_extinsa'!L49-'1C-Analiza_fin_extinsa'!L45)/'1C-Analiza_fin_extinsa'!L25))</f>
        <v/>
      </c>
      <c r="M56" s="117" t="str">
        <f>IF(M44&lt;0,"nu se calculeaza",IF(ISERROR(('1C-Analiza_fin_extinsa'!M49-'1C-Analiza_fin_extinsa'!M45)/'1C-Analiza_fin_extinsa'!M25),"",('1C-Analiza_fin_extinsa'!M49-'1C-Analiza_fin_extinsa'!M45)/'1C-Analiza_fin_extinsa'!M25))</f>
        <v/>
      </c>
      <c r="N56" s="117" t="str">
        <f>IF(N44&lt;0,"nu se calculeaza",IF(ISERROR(('1C-Analiza_fin_extinsa'!N49-'1C-Analiza_fin_extinsa'!N45)/'1C-Analiza_fin_extinsa'!N25),"",('1C-Analiza_fin_extinsa'!N49-'1C-Analiza_fin_extinsa'!N45)/'1C-Analiza_fin_extinsa'!N25))</f>
        <v/>
      </c>
    </row>
    <row r="57" spans="1:14" x14ac:dyDescent="0.35">
      <c r="A57" s="47" t="s">
        <v>229</v>
      </c>
      <c r="B57" s="118" t="str">
        <f>B48</f>
        <v/>
      </c>
      <c r="C57" s="118" t="str">
        <f t="shared" ref="C57:N57" si="4">C48</f>
        <v/>
      </c>
      <c r="D57" s="118" t="str">
        <f t="shared" si="4"/>
        <v/>
      </c>
      <c r="E57" s="118" t="str">
        <f t="shared" si="4"/>
        <v/>
      </c>
      <c r="F57" s="118" t="str">
        <f t="shared" si="4"/>
        <v/>
      </c>
      <c r="G57" s="118" t="str">
        <f t="shared" si="4"/>
        <v/>
      </c>
      <c r="H57" s="118" t="str">
        <f t="shared" si="4"/>
        <v/>
      </c>
      <c r="I57" s="118" t="str">
        <f t="shared" si="4"/>
        <v/>
      </c>
      <c r="J57" s="118" t="str">
        <f t="shared" si="4"/>
        <v/>
      </c>
      <c r="K57" s="118" t="str">
        <f t="shared" si="4"/>
        <v/>
      </c>
      <c r="L57" s="118" t="str">
        <f t="shared" si="4"/>
        <v/>
      </c>
      <c r="M57" s="118" t="str">
        <f t="shared" si="4"/>
        <v/>
      </c>
      <c r="N57" s="118" t="str">
        <f t="shared" si="4"/>
        <v/>
      </c>
    </row>
    <row r="58" spans="1:14" ht="26" x14ac:dyDescent="0.35">
      <c r="A58" s="47" t="s">
        <v>236</v>
      </c>
      <c r="B58" s="118" t="str">
        <f>IF(ISERROR(('1C-Analiza_fin_extinsa'!B21/('1C-Analiza_fin_extinsa'!B20+'1C-Analiza_fin_extinsa'!B16))),"",('1C-Analiza_fin_extinsa'!B21/('1C-Analiza_fin_extinsa'!B20+'1C-Analiza_fin_extinsa'!B16)))</f>
        <v/>
      </c>
      <c r="C58" s="118" t="str">
        <f>IF(ISERROR(('1C-Analiza_fin_extinsa'!C21/('1C-Analiza_fin_extinsa'!C20+'1C-Analiza_fin_extinsa'!C16))),"",('1C-Analiza_fin_extinsa'!C21/('1C-Analiza_fin_extinsa'!C20+'1C-Analiza_fin_extinsa'!C16)))</f>
        <v/>
      </c>
      <c r="D58" s="118" t="str">
        <f>IF(ISERROR(('1C-Analiza_fin_extinsa'!D21/('1C-Analiza_fin_extinsa'!D20+'1C-Analiza_fin_extinsa'!D16))),"",('1C-Analiza_fin_extinsa'!D21/('1C-Analiza_fin_extinsa'!D20+'1C-Analiza_fin_extinsa'!D16)))</f>
        <v/>
      </c>
      <c r="E58" s="118" t="str">
        <f>IF(ISERROR(('1C-Analiza_fin_extinsa'!E21/('1C-Analiza_fin_extinsa'!E20+'1C-Analiza_fin_extinsa'!E16))),"",('1C-Analiza_fin_extinsa'!E21/('1C-Analiza_fin_extinsa'!E20+'1C-Analiza_fin_extinsa'!E16)))</f>
        <v/>
      </c>
      <c r="F58" s="118" t="str">
        <f>IF(ISERROR(('1C-Analiza_fin_extinsa'!F21/('1C-Analiza_fin_extinsa'!F20+'1C-Analiza_fin_extinsa'!F16))),"",('1C-Analiza_fin_extinsa'!F21/('1C-Analiza_fin_extinsa'!F20+'1C-Analiza_fin_extinsa'!F16)))</f>
        <v/>
      </c>
      <c r="G58" s="118" t="str">
        <f>IF(ISERROR(('1C-Analiza_fin_extinsa'!G21/('1C-Analiza_fin_extinsa'!G20+'1C-Analiza_fin_extinsa'!G16))),"",('1C-Analiza_fin_extinsa'!G21/('1C-Analiza_fin_extinsa'!G20+'1C-Analiza_fin_extinsa'!G16)))</f>
        <v/>
      </c>
      <c r="H58" s="118" t="str">
        <f>IF(ISERROR(('1C-Analiza_fin_extinsa'!H21/('1C-Analiza_fin_extinsa'!H20+'1C-Analiza_fin_extinsa'!H16))),"",('1C-Analiza_fin_extinsa'!H21/('1C-Analiza_fin_extinsa'!H20+'1C-Analiza_fin_extinsa'!H16)))</f>
        <v/>
      </c>
      <c r="I58" s="118" t="str">
        <f>IF(ISERROR(('1C-Analiza_fin_extinsa'!I21/('1C-Analiza_fin_extinsa'!I20+'1C-Analiza_fin_extinsa'!I16))),"",('1C-Analiza_fin_extinsa'!I21/('1C-Analiza_fin_extinsa'!I20+'1C-Analiza_fin_extinsa'!I16)))</f>
        <v/>
      </c>
      <c r="J58" s="118" t="str">
        <f>IF(ISERROR(('1C-Analiza_fin_extinsa'!J21/('1C-Analiza_fin_extinsa'!J20+'1C-Analiza_fin_extinsa'!J16))),"",('1C-Analiza_fin_extinsa'!J21/('1C-Analiza_fin_extinsa'!J20+'1C-Analiza_fin_extinsa'!J16)))</f>
        <v/>
      </c>
      <c r="K58" s="118" t="str">
        <f>IF(ISERROR(('1C-Analiza_fin_extinsa'!K21/('1C-Analiza_fin_extinsa'!K20+'1C-Analiza_fin_extinsa'!K16))),"",('1C-Analiza_fin_extinsa'!K21/('1C-Analiza_fin_extinsa'!K20+'1C-Analiza_fin_extinsa'!K16)))</f>
        <v/>
      </c>
      <c r="L58" s="118" t="str">
        <f>IF(ISERROR(('1C-Analiza_fin_extinsa'!L21/('1C-Analiza_fin_extinsa'!L20+'1C-Analiza_fin_extinsa'!L16))),"",('1C-Analiza_fin_extinsa'!L21/('1C-Analiza_fin_extinsa'!L20+'1C-Analiza_fin_extinsa'!L16)))</f>
        <v/>
      </c>
      <c r="M58" s="118" t="str">
        <f>IF(ISERROR(('1C-Analiza_fin_extinsa'!M21/('1C-Analiza_fin_extinsa'!M20+'1C-Analiza_fin_extinsa'!M16))),"",('1C-Analiza_fin_extinsa'!M21/('1C-Analiza_fin_extinsa'!M20+'1C-Analiza_fin_extinsa'!M16)))</f>
        <v/>
      </c>
      <c r="N58" s="118" t="str">
        <f>IF(ISERROR(('1C-Analiza_fin_extinsa'!N21/('1C-Analiza_fin_extinsa'!N20+'1C-Analiza_fin_extinsa'!N16))),"",('1C-Analiza_fin_extinsa'!N21/('1C-Analiza_fin_extinsa'!N20+'1C-Analiza_fin_extinsa'!N16)))</f>
        <v/>
      </c>
    </row>
    <row r="59" spans="1:14" x14ac:dyDescent="0.35">
      <c r="A59" s="11" t="s">
        <v>237</v>
      </c>
      <c r="B59" s="120" t="str">
        <f>IF(ISERROR(B49-B54),"",B49-B54)</f>
        <v/>
      </c>
      <c r="C59" s="120" t="str">
        <f t="shared" ref="C59:N59" si="5">IF(ISERROR(C49-C54),"",C49-C54)</f>
        <v/>
      </c>
      <c r="D59" s="120" t="str">
        <f t="shared" si="5"/>
        <v/>
      </c>
      <c r="E59" s="120" t="str">
        <f t="shared" si="5"/>
        <v/>
      </c>
      <c r="F59" s="120" t="str">
        <f t="shared" si="5"/>
        <v/>
      </c>
      <c r="G59" s="120" t="str">
        <f t="shared" si="5"/>
        <v/>
      </c>
      <c r="H59" s="120" t="str">
        <f t="shared" si="5"/>
        <v/>
      </c>
      <c r="I59" s="120" t="str">
        <f t="shared" si="5"/>
        <v/>
      </c>
      <c r="J59" s="120" t="str">
        <f t="shared" si="5"/>
        <v/>
      </c>
      <c r="K59" s="120" t="str">
        <f t="shared" si="5"/>
        <v/>
      </c>
      <c r="L59" s="120" t="str">
        <f t="shared" si="5"/>
        <v/>
      </c>
      <c r="M59" s="120" t="str">
        <f t="shared" si="5"/>
        <v/>
      </c>
      <c r="N59" s="120" t="str">
        <f t="shared" si="5"/>
        <v/>
      </c>
    </row>
    <row r="60" spans="1:14" s="99" customFormat="1" ht="15.5" x14ac:dyDescent="0.35">
      <c r="A60" s="121"/>
      <c r="B60" s="98"/>
      <c r="C60" s="98"/>
      <c r="D60" s="98"/>
    </row>
    <row r="61" spans="1:14" s="69" customFormat="1" x14ac:dyDescent="0.35">
      <c r="A61" s="490" t="s">
        <v>238</v>
      </c>
      <c r="B61" s="41" t="str">
        <f>'1A-Bilant'!B5</f>
        <v>N-2</v>
      </c>
      <c r="C61" s="41" t="str">
        <f>'1A-Bilant'!C5</f>
        <v>N-1</v>
      </c>
      <c r="D61" s="41" t="str">
        <f>'1A-Bilant'!D5</f>
        <v>N</v>
      </c>
      <c r="E61" s="41">
        <f>'1A-Bilant'!E5</f>
        <v>1</v>
      </c>
      <c r="F61" s="41">
        <f>'1A-Bilant'!F5</f>
        <v>2</v>
      </c>
      <c r="G61" s="41">
        <f>'1A-Bilant'!G5</f>
        <v>3</v>
      </c>
      <c r="H61" s="41">
        <f>'1A-Bilant'!H5</f>
        <v>4</v>
      </c>
      <c r="I61" s="41">
        <f>'1A-Bilant'!I5</f>
        <v>5</v>
      </c>
      <c r="J61" s="41">
        <f>'1A-Bilant'!J5</f>
        <v>6</v>
      </c>
      <c r="K61" s="41">
        <f>'1A-Bilant'!K5</f>
        <v>7</v>
      </c>
      <c r="L61" s="41">
        <f>'1A-Bilant'!L5</f>
        <v>8</v>
      </c>
      <c r="M61" s="41">
        <f>'1A-Bilant'!M5</f>
        <v>9</v>
      </c>
      <c r="N61" s="41">
        <f>'1A-Bilant'!N5</f>
        <v>10</v>
      </c>
    </row>
    <row r="62" spans="1:14" ht="26" x14ac:dyDescent="0.35">
      <c r="A62" s="109" t="s">
        <v>239</v>
      </c>
      <c r="B62" s="122" t="str">
        <f>IF(ISERROR(('1C-Analiza_fin_extinsa'!B21*360)/'1C-Analiza_fin_extinsa'!B25),"",('1C-Analiza_fin_extinsa'!B21*360)/'1C-Analiza_fin_extinsa'!B25)</f>
        <v/>
      </c>
      <c r="C62" s="122" t="str">
        <f>IF(ISERROR(('1C-Analiza_fin_extinsa'!C21*360)/'1C-Analiza_fin_extinsa'!C25),"",('1C-Analiza_fin_extinsa'!C21*360)/'1C-Analiza_fin_extinsa'!C25)</f>
        <v/>
      </c>
      <c r="D62" s="122" t="str">
        <f>IF(ISERROR(('1C-Analiza_fin_extinsa'!D21*360)/'1C-Analiza_fin_extinsa'!D25),"",('1C-Analiza_fin_extinsa'!D21*360)/'1C-Analiza_fin_extinsa'!D25)</f>
        <v/>
      </c>
      <c r="E62" s="122" t="str">
        <f>IF(ISERROR(('1C-Analiza_fin_extinsa'!E21*360)/'1C-Analiza_fin_extinsa'!E25),"",('1C-Analiza_fin_extinsa'!E21*360)/'1C-Analiza_fin_extinsa'!E25)</f>
        <v/>
      </c>
      <c r="F62" s="122" t="str">
        <f>IF(ISERROR(('1C-Analiza_fin_extinsa'!F21*360)/'1C-Analiza_fin_extinsa'!F25),"",('1C-Analiza_fin_extinsa'!F21*360)/'1C-Analiza_fin_extinsa'!F25)</f>
        <v/>
      </c>
      <c r="G62" s="122" t="str">
        <f>IF(ISERROR(('1C-Analiza_fin_extinsa'!G21*360)/'1C-Analiza_fin_extinsa'!G25),"",('1C-Analiza_fin_extinsa'!G21*360)/'1C-Analiza_fin_extinsa'!G25)</f>
        <v/>
      </c>
      <c r="H62" s="122" t="str">
        <f>IF(ISERROR(('1C-Analiza_fin_extinsa'!H21*360)/'1C-Analiza_fin_extinsa'!H25),"",('1C-Analiza_fin_extinsa'!H21*360)/'1C-Analiza_fin_extinsa'!H25)</f>
        <v/>
      </c>
      <c r="I62" s="122" t="str">
        <f>IF(ISERROR(('1C-Analiza_fin_extinsa'!I21*360)/'1C-Analiza_fin_extinsa'!I25),"",('1C-Analiza_fin_extinsa'!I21*360)/'1C-Analiza_fin_extinsa'!I25)</f>
        <v/>
      </c>
      <c r="J62" s="122" t="str">
        <f>IF(ISERROR(('1C-Analiza_fin_extinsa'!J21*360)/'1C-Analiza_fin_extinsa'!J25),"",('1C-Analiza_fin_extinsa'!J21*360)/'1C-Analiza_fin_extinsa'!J25)</f>
        <v/>
      </c>
      <c r="K62" s="122" t="str">
        <f>IF(ISERROR(('1C-Analiza_fin_extinsa'!K21*360)/'1C-Analiza_fin_extinsa'!K25),"",('1C-Analiza_fin_extinsa'!K21*360)/'1C-Analiza_fin_extinsa'!K25)</f>
        <v/>
      </c>
      <c r="L62" s="122" t="str">
        <f>IF(ISERROR(('1C-Analiza_fin_extinsa'!L21*360)/'1C-Analiza_fin_extinsa'!L25),"",('1C-Analiza_fin_extinsa'!L21*360)/'1C-Analiza_fin_extinsa'!L25)</f>
        <v/>
      </c>
      <c r="M62" s="122" t="str">
        <f>IF(ISERROR(('1C-Analiza_fin_extinsa'!M21*360)/'1C-Analiza_fin_extinsa'!M25),"",('1C-Analiza_fin_extinsa'!M21*360)/'1C-Analiza_fin_extinsa'!M25)</f>
        <v/>
      </c>
      <c r="N62" s="122" t="str">
        <f>IF(ISERROR(('1C-Analiza_fin_extinsa'!N21*360)/'1C-Analiza_fin_extinsa'!N25),"",('1C-Analiza_fin_extinsa'!N21*360)/'1C-Analiza_fin_extinsa'!N25)</f>
        <v/>
      </c>
    </row>
    <row r="63" spans="1:14" s="99" customFormat="1" ht="26" x14ac:dyDescent="0.35">
      <c r="A63" s="109" t="s">
        <v>240</v>
      </c>
      <c r="B63" s="122" t="str">
        <f>IF(ISERROR(('1C-Analiza_fin_extinsa'!B4*360)/'1C-Analiza_fin_extinsa'!B25),"",('1C-Analiza_fin_extinsa'!B4*360)/'1C-Analiza_fin_extinsa'!B25)</f>
        <v/>
      </c>
      <c r="C63" s="122" t="str">
        <f>IF(ISERROR(('1C-Analiza_fin_extinsa'!C4*360)/'1C-Analiza_fin_extinsa'!C25),"",('1C-Analiza_fin_extinsa'!C4*360)/'1C-Analiza_fin_extinsa'!C25)</f>
        <v/>
      </c>
      <c r="D63" s="122" t="str">
        <f>IF(ISERROR(('1C-Analiza_fin_extinsa'!D4*360)/'1C-Analiza_fin_extinsa'!D25),"",('1C-Analiza_fin_extinsa'!D4*360)/'1C-Analiza_fin_extinsa'!D25)</f>
        <v/>
      </c>
      <c r="E63" s="122" t="str">
        <f>IF(ISERROR(('1C-Analiza_fin_extinsa'!E4*360)/'1C-Analiza_fin_extinsa'!E25),"",('1C-Analiza_fin_extinsa'!E4*360)/'1C-Analiza_fin_extinsa'!E25)</f>
        <v/>
      </c>
      <c r="F63" s="122" t="str">
        <f>IF(ISERROR(('1C-Analiza_fin_extinsa'!F4*360)/'1C-Analiza_fin_extinsa'!F25),"",('1C-Analiza_fin_extinsa'!F4*360)/'1C-Analiza_fin_extinsa'!F25)</f>
        <v/>
      </c>
      <c r="G63" s="122" t="str">
        <f>IF(ISERROR(('1C-Analiza_fin_extinsa'!G4*360)/'1C-Analiza_fin_extinsa'!G25),"",('1C-Analiza_fin_extinsa'!G4*360)/'1C-Analiza_fin_extinsa'!G25)</f>
        <v/>
      </c>
      <c r="H63" s="122" t="str">
        <f>IF(ISERROR(('1C-Analiza_fin_extinsa'!H4*360)/'1C-Analiza_fin_extinsa'!H25),"",('1C-Analiza_fin_extinsa'!H4*360)/'1C-Analiza_fin_extinsa'!H25)</f>
        <v/>
      </c>
      <c r="I63" s="122" t="str">
        <f>IF(ISERROR(('1C-Analiza_fin_extinsa'!I4*360)/'1C-Analiza_fin_extinsa'!I25),"",('1C-Analiza_fin_extinsa'!I4*360)/'1C-Analiza_fin_extinsa'!I25)</f>
        <v/>
      </c>
      <c r="J63" s="122" t="str">
        <f>IF(ISERROR(('1C-Analiza_fin_extinsa'!J4*360)/'1C-Analiza_fin_extinsa'!J25),"",('1C-Analiza_fin_extinsa'!J4*360)/'1C-Analiza_fin_extinsa'!J25)</f>
        <v/>
      </c>
      <c r="K63" s="122" t="str">
        <f>IF(ISERROR(('1C-Analiza_fin_extinsa'!K4*360)/'1C-Analiza_fin_extinsa'!K25),"",('1C-Analiza_fin_extinsa'!K4*360)/'1C-Analiza_fin_extinsa'!K25)</f>
        <v/>
      </c>
      <c r="L63" s="122" t="str">
        <f>IF(ISERROR(('1C-Analiza_fin_extinsa'!L4*360)/'1C-Analiza_fin_extinsa'!L25),"",('1C-Analiza_fin_extinsa'!L4*360)/'1C-Analiza_fin_extinsa'!L25)</f>
        <v/>
      </c>
      <c r="M63" s="122" t="str">
        <f>IF(ISERROR(('1C-Analiza_fin_extinsa'!M4*360)/'1C-Analiza_fin_extinsa'!M25),"",('1C-Analiza_fin_extinsa'!M4*360)/'1C-Analiza_fin_extinsa'!M25)</f>
        <v/>
      </c>
      <c r="N63" s="122" t="str">
        <f>IF(ISERROR(('1C-Analiza_fin_extinsa'!N4*360)/'1C-Analiza_fin_extinsa'!N25),"",('1C-Analiza_fin_extinsa'!N4*360)/'1C-Analiza_fin_extinsa'!N25)</f>
        <v/>
      </c>
    </row>
    <row r="64" spans="1:14" ht="26" x14ac:dyDescent="0.35">
      <c r="A64" s="109" t="s">
        <v>241</v>
      </c>
      <c r="B64" s="122" t="str">
        <f>IF(ISERROR(('1C-Analiza_fin_extinsa'!B5*360)/'1C-Analiza_fin_extinsa'!B25),"",('1C-Analiza_fin_extinsa'!B5*360)/'1C-Analiza_fin_extinsa'!B25)</f>
        <v/>
      </c>
      <c r="C64" s="122" t="str">
        <f>IF(ISERROR(('1C-Analiza_fin_extinsa'!C5*360)/'1C-Analiza_fin_extinsa'!C25),"",('1C-Analiza_fin_extinsa'!C5*360)/'1C-Analiza_fin_extinsa'!C25)</f>
        <v/>
      </c>
      <c r="D64" s="122" t="str">
        <f>IF(ISERROR(('1C-Analiza_fin_extinsa'!D5*360)/'1C-Analiza_fin_extinsa'!D25),"",('1C-Analiza_fin_extinsa'!D5*360)/'1C-Analiza_fin_extinsa'!D25)</f>
        <v/>
      </c>
      <c r="E64" s="122" t="str">
        <f>IF(ISERROR(('1C-Analiza_fin_extinsa'!E5*360)/'1C-Analiza_fin_extinsa'!E25),"",('1C-Analiza_fin_extinsa'!E5*360)/'1C-Analiza_fin_extinsa'!E25)</f>
        <v/>
      </c>
      <c r="F64" s="122" t="str">
        <f>IF(ISERROR(('1C-Analiza_fin_extinsa'!F5*360)/'1C-Analiza_fin_extinsa'!F25),"",('1C-Analiza_fin_extinsa'!F5*360)/'1C-Analiza_fin_extinsa'!F25)</f>
        <v/>
      </c>
      <c r="G64" s="122" t="str">
        <f>IF(ISERROR(('1C-Analiza_fin_extinsa'!G5*360)/'1C-Analiza_fin_extinsa'!G25),"",('1C-Analiza_fin_extinsa'!G5*360)/'1C-Analiza_fin_extinsa'!G25)</f>
        <v/>
      </c>
      <c r="H64" s="122" t="str">
        <f>IF(ISERROR(('1C-Analiza_fin_extinsa'!H5*360)/'1C-Analiza_fin_extinsa'!H25),"",('1C-Analiza_fin_extinsa'!H5*360)/'1C-Analiza_fin_extinsa'!H25)</f>
        <v/>
      </c>
      <c r="I64" s="122" t="str">
        <f>IF(ISERROR(('1C-Analiza_fin_extinsa'!I5*360)/'1C-Analiza_fin_extinsa'!I25),"",('1C-Analiza_fin_extinsa'!I5*360)/'1C-Analiza_fin_extinsa'!I25)</f>
        <v/>
      </c>
      <c r="J64" s="122" t="str">
        <f>IF(ISERROR(('1C-Analiza_fin_extinsa'!J5*360)/'1C-Analiza_fin_extinsa'!J25),"",('1C-Analiza_fin_extinsa'!J5*360)/'1C-Analiza_fin_extinsa'!J25)</f>
        <v/>
      </c>
      <c r="K64" s="122" t="str">
        <f>IF(ISERROR(('1C-Analiza_fin_extinsa'!K5*360)/'1C-Analiza_fin_extinsa'!K25),"",('1C-Analiza_fin_extinsa'!K5*360)/'1C-Analiza_fin_extinsa'!K25)</f>
        <v/>
      </c>
      <c r="L64" s="122" t="str">
        <f>IF(ISERROR(('1C-Analiza_fin_extinsa'!L5*360)/'1C-Analiza_fin_extinsa'!L25),"",('1C-Analiza_fin_extinsa'!L5*360)/'1C-Analiza_fin_extinsa'!L25)</f>
        <v/>
      </c>
      <c r="M64" s="122" t="str">
        <f>IF(ISERROR(('1C-Analiza_fin_extinsa'!M5*360)/'1C-Analiza_fin_extinsa'!M25),"",('1C-Analiza_fin_extinsa'!M5*360)/'1C-Analiza_fin_extinsa'!M25)</f>
        <v/>
      </c>
      <c r="N64" s="122" t="str">
        <f>IF(ISERROR(('1C-Analiza_fin_extinsa'!N5*360)/'1C-Analiza_fin_extinsa'!N25),"",('1C-Analiza_fin_extinsa'!N5*360)/'1C-Analiza_fin_extinsa'!N25)</f>
        <v/>
      </c>
    </row>
    <row r="65" spans="1:14" ht="26" x14ac:dyDescent="0.35">
      <c r="A65" s="109" t="s">
        <v>242</v>
      </c>
      <c r="B65" s="122" t="str">
        <f>IF(ISERROR(('1C-Analiza_fin_extinsa'!B6*360)/'1C-Analiza_fin_extinsa'!B25),"",('1C-Analiza_fin_extinsa'!B6*360)/'1C-Analiza_fin_extinsa'!B25)</f>
        <v/>
      </c>
      <c r="C65" s="122" t="str">
        <f>IF(ISERROR(('1C-Analiza_fin_extinsa'!C6*360)/'1C-Analiza_fin_extinsa'!C25),"",('1C-Analiza_fin_extinsa'!C6*360)/'1C-Analiza_fin_extinsa'!C25)</f>
        <v/>
      </c>
      <c r="D65" s="122" t="str">
        <f>IF(ISERROR(('1C-Analiza_fin_extinsa'!D6*360)/'1C-Analiza_fin_extinsa'!D25),"",('1C-Analiza_fin_extinsa'!D6*360)/'1C-Analiza_fin_extinsa'!D25)</f>
        <v/>
      </c>
      <c r="E65" s="122" t="str">
        <f>IF(ISERROR(('1C-Analiza_fin_extinsa'!E6*360)/'1C-Analiza_fin_extinsa'!E25),"",('1C-Analiza_fin_extinsa'!E6*360)/'1C-Analiza_fin_extinsa'!E25)</f>
        <v/>
      </c>
      <c r="F65" s="122" t="str">
        <f>IF(ISERROR(('1C-Analiza_fin_extinsa'!F6*360)/'1C-Analiza_fin_extinsa'!F25),"",('1C-Analiza_fin_extinsa'!F6*360)/'1C-Analiza_fin_extinsa'!F25)</f>
        <v/>
      </c>
      <c r="G65" s="122" t="str">
        <f>IF(ISERROR(('1C-Analiza_fin_extinsa'!G6*360)/'1C-Analiza_fin_extinsa'!G25),"",('1C-Analiza_fin_extinsa'!G6*360)/'1C-Analiza_fin_extinsa'!G25)</f>
        <v/>
      </c>
      <c r="H65" s="122" t="str">
        <f>IF(ISERROR(('1C-Analiza_fin_extinsa'!H6*360)/'1C-Analiza_fin_extinsa'!H25),"",('1C-Analiza_fin_extinsa'!H6*360)/'1C-Analiza_fin_extinsa'!H25)</f>
        <v/>
      </c>
      <c r="I65" s="122" t="str">
        <f>IF(ISERROR(('1C-Analiza_fin_extinsa'!I6*360)/'1C-Analiza_fin_extinsa'!I25),"",('1C-Analiza_fin_extinsa'!I6*360)/'1C-Analiza_fin_extinsa'!I25)</f>
        <v/>
      </c>
      <c r="J65" s="122" t="str">
        <f>IF(ISERROR(('1C-Analiza_fin_extinsa'!J6*360)/'1C-Analiza_fin_extinsa'!J25),"",('1C-Analiza_fin_extinsa'!J6*360)/'1C-Analiza_fin_extinsa'!J25)</f>
        <v/>
      </c>
      <c r="K65" s="122" t="str">
        <f>IF(ISERROR(('1C-Analiza_fin_extinsa'!K6*360)/'1C-Analiza_fin_extinsa'!K25),"",('1C-Analiza_fin_extinsa'!K6*360)/'1C-Analiza_fin_extinsa'!K25)</f>
        <v/>
      </c>
      <c r="L65" s="122" t="str">
        <f>IF(ISERROR(('1C-Analiza_fin_extinsa'!L6*360)/'1C-Analiza_fin_extinsa'!L25),"",('1C-Analiza_fin_extinsa'!L6*360)/'1C-Analiza_fin_extinsa'!L25)</f>
        <v/>
      </c>
      <c r="M65" s="122" t="str">
        <f>IF(ISERROR(('1C-Analiza_fin_extinsa'!M6*360)/'1C-Analiza_fin_extinsa'!M25),"",('1C-Analiza_fin_extinsa'!M6*360)/'1C-Analiza_fin_extinsa'!M25)</f>
        <v/>
      </c>
      <c r="N65" s="122" t="str">
        <f>IF(ISERROR(('1C-Analiza_fin_extinsa'!N6*360)/'1C-Analiza_fin_extinsa'!N25),"",('1C-Analiza_fin_extinsa'!N6*360)/'1C-Analiza_fin_extinsa'!N25)</f>
        <v/>
      </c>
    </row>
    <row r="66" spans="1:14" ht="26" x14ac:dyDescent="0.35">
      <c r="A66" s="109" t="s">
        <v>243</v>
      </c>
      <c r="B66" s="122" t="str">
        <f>IF(ISERROR(('1C-Analiza_fin_extinsa'!B7*360)/'1C-Analiza_fin_extinsa'!B25),"",('1C-Analiza_fin_extinsa'!B7*360)/'1C-Analiza_fin_extinsa'!B25)</f>
        <v/>
      </c>
      <c r="C66" s="122" t="str">
        <f>IF(ISERROR(('1C-Analiza_fin_extinsa'!C7*360)/'1C-Analiza_fin_extinsa'!C25),"",('1C-Analiza_fin_extinsa'!C7*360)/'1C-Analiza_fin_extinsa'!C25)</f>
        <v/>
      </c>
      <c r="D66" s="122" t="str">
        <f>IF(ISERROR(('1C-Analiza_fin_extinsa'!D7*360)/'1C-Analiza_fin_extinsa'!D25),"",('1C-Analiza_fin_extinsa'!D7*360)/'1C-Analiza_fin_extinsa'!D25)</f>
        <v/>
      </c>
      <c r="E66" s="122" t="str">
        <f>IF(ISERROR(('1C-Analiza_fin_extinsa'!E7*360)/'1C-Analiza_fin_extinsa'!E25),"",('1C-Analiza_fin_extinsa'!E7*360)/'1C-Analiza_fin_extinsa'!E25)</f>
        <v/>
      </c>
      <c r="F66" s="122" t="str">
        <f>IF(ISERROR(('1C-Analiza_fin_extinsa'!F7*360)/'1C-Analiza_fin_extinsa'!F25),"",('1C-Analiza_fin_extinsa'!F7*360)/'1C-Analiza_fin_extinsa'!F25)</f>
        <v/>
      </c>
      <c r="G66" s="122" t="str">
        <f>IF(ISERROR(('1C-Analiza_fin_extinsa'!G7*360)/'1C-Analiza_fin_extinsa'!G25),"",('1C-Analiza_fin_extinsa'!G7*360)/'1C-Analiza_fin_extinsa'!G25)</f>
        <v/>
      </c>
      <c r="H66" s="122" t="str">
        <f>IF(ISERROR(('1C-Analiza_fin_extinsa'!H7*360)/'1C-Analiza_fin_extinsa'!H25),"",('1C-Analiza_fin_extinsa'!H7*360)/'1C-Analiza_fin_extinsa'!H25)</f>
        <v/>
      </c>
      <c r="I66" s="122" t="str">
        <f>IF(ISERROR(('1C-Analiza_fin_extinsa'!I7*360)/'1C-Analiza_fin_extinsa'!I25),"",('1C-Analiza_fin_extinsa'!I7*360)/'1C-Analiza_fin_extinsa'!I25)</f>
        <v/>
      </c>
      <c r="J66" s="122" t="str">
        <f>IF(ISERROR(('1C-Analiza_fin_extinsa'!J7*360)/'1C-Analiza_fin_extinsa'!J25),"",('1C-Analiza_fin_extinsa'!J7*360)/'1C-Analiza_fin_extinsa'!J25)</f>
        <v/>
      </c>
      <c r="K66" s="122" t="str">
        <f>IF(ISERROR(('1C-Analiza_fin_extinsa'!K7*360)/'1C-Analiza_fin_extinsa'!K25),"",('1C-Analiza_fin_extinsa'!K7*360)/'1C-Analiza_fin_extinsa'!K25)</f>
        <v/>
      </c>
      <c r="L66" s="122" t="str">
        <f>IF(ISERROR(('1C-Analiza_fin_extinsa'!L7*360)/'1C-Analiza_fin_extinsa'!L25),"",('1C-Analiza_fin_extinsa'!L7*360)/'1C-Analiza_fin_extinsa'!L25)</f>
        <v/>
      </c>
      <c r="M66" s="122" t="str">
        <f>IF(ISERROR(('1C-Analiza_fin_extinsa'!M7*360)/'1C-Analiza_fin_extinsa'!M25),"",('1C-Analiza_fin_extinsa'!M7*360)/'1C-Analiza_fin_extinsa'!M25)</f>
        <v/>
      </c>
      <c r="N66" s="122" t="str">
        <f>IF(ISERROR(('1C-Analiza_fin_extinsa'!N7*360)/'1C-Analiza_fin_extinsa'!N25),"",('1C-Analiza_fin_extinsa'!N7*360)/'1C-Analiza_fin_extinsa'!N25)</f>
        <v/>
      </c>
    </row>
    <row r="67" spans="1:14" ht="26" x14ac:dyDescent="0.35">
      <c r="A67" s="109" t="s">
        <v>244</v>
      </c>
      <c r="B67" s="122" t="str">
        <f>IF(ISERROR(('1C-Analiza_fin_extinsa'!B13*360)/'1C-Analiza_fin_extinsa'!B25),"",('1C-Analiza_fin_extinsa'!B13*360)/'1C-Analiza_fin_extinsa'!B25)</f>
        <v/>
      </c>
      <c r="C67" s="122" t="str">
        <f>IF(ISERROR(('1C-Analiza_fin_extinsa'!C13*360)/'1C-Analiza_fin_extinsa'!C25),"",('1C-Analiza_fin_extinsa'!C13*360)/'1C-Analiza_fin_extinsa'!C25)</f>
        <v/>
      </c>
      <c r="D67" s="122" t="str">
        <f>IF(ISERROR(('1C-Analiza_fin_extinsa'!D13*360)/'1C-Analiza_fin_extinsa'!D25),"",('1C-Analiza_fin_extinsa'!D13*360)/'1C-Analiza_fin_extinsa'!D25)</f>
        <v/>
      </c>
      <c r="E67" s="122" t="str">
        <f>IF(ISERROR(('1C-Analiza_fin_extinsa'!E13*360)/'1C-Analiza_fin_extinsa'!E25),"",('1C-Analiza_fin_extinsa'!E13*360)/'1C-Analiza_fin_extinsa'!E25)</f>
        <v/>
      </c>
      <c r="F67" s="122" t="str">
        <f>IF(ISERROR(('1C-Analiza_fin_extinsa'!F13*360)/'1C-Analiza_fin_extinsa'!F25),"",('1C-Analiza_fin_extinsa'!F13*360)/'1C-Analiza_fin_extinsa'!F25)</f>
        <v/>
      </c>
      <c r="G67" s="122" t="str">
        <f>IF(ISERROR(('1C-Analiza_fin_extinsa'!G13*360)/'1C-Analiza_fin_extinsa'!G25),"",('1C-Analiza_fin_extinsa'!G13*360)/'1C-Analiza_fin_extinsa'!G25)</f>
        <v/>
      </c>
      <c r="H67" s="122" t="str">
        <f>IF(ISERROR(('1C-Analiza_fin_extinsa'!H13*360)/'1C-Analiza_fin_extinsa'!H25),"",('1C-Analiza_fin_extinsa'!H13*360)/'1C-Analiza_fin_extinsa'!H25)</f>
        <v/>
      </c>
      <c r="I67" s="122" t="str">
        <f>IF(ISERROR(('1C-Analiza_fin_extinsa'!I13*360)/'1C-Analiza_fin_extinsa'!I25),"",('1C-Analiza_fin_extinsa'!I13*360)/'1C-Analiza_fin_extinsa'!I25)</f>
        <v/>
      </c>
      <c r="J67" s="122" t="str">
        <f>IF(ISERROR(('1C-Analiza_fin_extinsa'!J13*360)/'1C-Analiza_fin_extinsa'!J25),"",('1C-Analiza_fin_extinsa'!J13*360)/'1C-Analiza_fin_extinsa'!J25)</f>
        <v/>
      </c>
      <c r="K67" s="122" t="str">
        <f>IF(ISERROR(('1C-Analiza_fin_extinsa'!K13*360)/'1C-Analiza_fin_extinsa'!K25),"",('1C-Analiza_fin_extinsa'!K13*360)/'1C-Analiza_fin_extinsa'!K25)</f>
        <v/>
      </c>
      <c r="L67" s="122" t="str">
        <f>IF(ISERROR(('1C-Analiza_fin_extinsa'!L13*360)/'1C-Analiza_fin_extinsa'!L25),"",('1C-Analiza_fin_extinsa'!L13*360)/'1C-Analiza_fin_extinsa'!L25)</f>
        <v/>
      </c>
      <c r="M67" s="122" t="str">
        <f>IF(ISERROR(('1C-Analiza_fin_extinsa'!M13*360)/'1C-Analiza_fin_extinsa'!M25),"",('1C-Analiza_fin_extinsa'!M13*360)/'1C-Analiza_fin_extinsa'!M25)</f>
        <v/>
      </c>
      <c r="N67" s="122" t="str">
        <f>IF(ISERROR(('1C-Analiza_fin_extinsa'!N13*360)/'1C-Analiza_fin_extinsa'!N25),"",('1C-Analiza_fin_extinsa'!N13*360)/'1C-Analiza_fin_extinsa'!N25)</f>
        <v/>
      </c>
    </row>
    <row r="68" spans="1:14" s="124" customFormat="1" ht="15.5" x14ac:dyDescent="0.35">
      <c r="A68" s="491" t="s">
        <v>245</v>
      </c>
      <c r="B68" s="123" t="str">
        <f>'1A-Bilant'!B5</f>
        <v>N-2</v>
      </c>
      <c r="C68" s="123" t="str">
        <f>'1A-Bilant'!C5</f>
        <v>N-1</v>
      </c>
      <c r="D68" s="123" t="str">
        <f>'1A-Bilant'!D5</f>
        <v>N</v>
      </c>
      <c r="E68" s="123">
        <f>'1A-Bilant'!E5</f>
        <v>1</v>
      </c>
      <c r="F68" s="123">
        <f>'1A-Bilant'!F5</f>
        <v>2</v>
      </c>
      <c r="G68" s="123">
        <f>'1A-Bilant'!G5</f>
        <v>3</v>
      </c>
      <c r="H68" s="123">
        <f>'1A-Bilant'!H5</f>
        <v>4</v>
      </c>
      <c r="I68" s="123">
        <f>'1A-Bilant'!I5</f>
        <v>5</v>
      </c>
      <c r="J68" s="123">
        <f>'1A-Bilant'!J5</f>
        <v>6</v>
      </c>
      <c r="K68" s="123">
        <f>'1A-Bilant'!K5</f>
        <v>7</v>
      </c>
      <c r="L68" s="123">
        <f>'1A-Bilant'!L5</f>
        <v>8</v>
      </c>
      <c r="M68" s="123">
        <f>'1A-Bilant'!M5</f>
        <v>9</v>
      </c>
      <c r="N68" s="123">
        <f>'1A-Bilant'!N5</f>
        <v>10</v>
      </c>
    </row>
    <row r="69" spans="1:14" ht="26" x14ac:dyDescent="0.35">
      <c r="A69" s="109" t="s">
        <v>246</v>
      </c>
      <c r="B69" s="118" t="str">
        <f>IF(ISERROR('1C-Analiza_fin_extinsa'!B25/'1C-Analiza_fin_extinsa'!B21),"",'1C-Analiza_fin_extinsa'!B25/'1C-Analiza_fin_extinsa'!B21)</f>
        <v/>
      </c>
      <c r="C69" s="118" t="str">
        <f>IF(ISERROR('1C-Analiza_fin_extinsa'!C25/'1C-Analiza_fin_extinsa'!C21),"",'1C-Analiza_fin_extinsa'!C25/'1C-Analiza_fin_extinsa'!C21)</f>
        <v/>
      </c>
      <c r="D69" s="118" t="str">
        <f>IF(ISERROR('1C-Analiza_fin_extinsa'!D25/'1C-Analiza_fin_extinsa'!D21),"",'1C-Analiza_fin_extinsa'!D25/'1C-Analiza_fin_extinsa'!D21)</f>
        <v/>
      </c>
      <c r="E69" s="118" t="str">
        <f>IF(ISERROR('1C-Analiza_fin_extinsa'!E25/'1C-Analiza_fin_extinsa'!E21),"",'1C-Analiza_fin_extinsa'!E25/'1C-Analiza_fin_extinsa'!E21)</f>
        <v/>
      </c>
      <c r="F69" s="118" t="str">
        <f>IF(ISERROR('1C-Analiza_fin_extinsa'!F25/'1C-Analiza_fin_extinsa'!F21),"",'1C-Analiza_fin_extinsa'!F25/'1C-Analiza_fin_extinsa'!F21)</f>
        <v/>
      </c>
      <c r="G69" s="118" t="str">
        <f>IF(ISERROR('1C-Analiza_fin_extinsa'!G25/'1C-Analiza_fin_extinsa'!G21),"",'1C-Analiza_fin_extinsa'!G25/'1C-Analiza_fin_extinsa'!G21)</f>
        <v/>
      </c>
      <c r="H69" s="118" t="str">
        <f>IF(ISERROR('1C-Analiza_fin_extinsa'!H25/'1C-Analiza_fin_extinsa'!H21),"",'1C-Analiza_fin_extinsa'!H25/'1C-Analiza_fin_extinsa'!H21)</f>
        <v/>
      </c>
      <c r="I69" s="118" t="str">
        <f>IF(ISERROR('1C-Analiza_fin_extinsa'!I25/'1C-Analiza_fin_extinsa'!I21),"",'1C-Analiza_fin_extinsa'!I25/'1C-Analiza_fin_extinsa'!I21)</f>
        <v/>
      </c>
      <c r="J69" s="118" t="str">
        <f>IF(ISERROR('1C-Analiza_fin_extinsa'!J25/'1C-Analiza_fin_extinsa'!J21),"",'1C-Analiza_fin_extinsa'!J25/'1C-Analiza_fin_extinsa'!J21)</f>
        <v/>
      </c>
      <c r="K69" s="118" t="str">
        <f>IF(ISERROR('1C-Analiza_fin_extinsa'!K25/'1C-Analiza_fin_extinsa'!K21),"",'1C-Analiza_fin_extinsa'!K25/'1C-Analiza_fin_extinsa'!K21)</f>
        <v/>
      </c>
      <c r="L69" s="118" t="str">
        <f>IF(ISERROR('1C-Analiza_fin_extinsa'!L25/'1C-Analiza_fin_extinsa'!L21),"",'1C-Analiza_fin_extinsa'!L25/'1C-Analiza_fin_extinsa'!L21)</f>
        <v/>
      </c>
      <c r="M69" s="118" t="str">
        <f>IF(ISERROR('1C-Analiza_fin_extinsa'!M25/'1C-Analiza_fin_extinsa'!M21),"",'1C-Analiza_fin_extinsa'!M25/'1C-Analiza_fin_extinsa'!M21)</f>
        <v/>
      </c>
      <c r="N69" s="118" t="str">
        <f>IF(ISERROR('1C-Analiza_fin_extinsa'!N25/'1C-Analiza_fin_extinsa'!N21),"",'1C-Analiza_fin_extinsa'!N25/'1C-Analiza_fin_extinsa'!N21)</f>
        <v/>
      </c>
    </row>
    <row r="70" spans="1:14" s="99" customFormat="1" ht="26" x14ac:dyDescent="0.35">
      <c r="A70" s="109" t="s">
        <v>247</v>
      </c>
      <c r="B70" s="118" t="str">
        <f>IF(ISERROR('1C-Analiza_fin_extinsa'!B25/'1C-Analiza_fin_extinsa'!B4),"",'1C-Analiza_fin_extinsa'!B25/'1C-Analiza_fin_extinsa'!B4)</f>
        <v/>
      </c>
      <c r="C70" s="118" t="str">
        <f>IF(ISERROR('1C-Analiza_fin_extinsa'!C25/'1C-Analiza_fin_extinsa'!C4),"",'1C-Analiza_fin_extinsa'!C25/'1C-Analiza_fin_extinsa'!C4)</f>
        <v/>
      </c>
      <c r="D70" s="118" t="str">
        <f>IF(ISERROR('1C-Analiza_fin_extinsa'!D25/'1C-Analiza_fin_extinsa'!D4),"",'1C-Analiza_fin_extinsa'!D25/'1C-Analiza_fin_extinsa'!D4)</f>
        <v/>
      </c>
      <c r="E70" s="118" t="str">
        <f>IF(ISERROR('1C-Analiza_fin_extinsa'!E25/'1C-Analiza_fin_extinsa'!E4),"",'1C-Analiza_fin_extinsa'!E25/'1C-Analiza_fin_extinsa'!E4)</f>
        <v/>
      </c>
      <c r="F70" s="118" t="str">
        <f>IF(ISERROR('1C-Analiza_fin_extinsa'!F25/'1C-Analiza_fin_extinsa'!F4),"",'1C-Analiza_fin_extinsa'!F25/'1C-Analiza_fin_extinsa'!F4)</f>
        <v/>
      </c>
      <c r="G70" s="118" t="str">
        <f>IF(ISERROR('1C-Analiza_fin_extinsa'!G25/'1C-Analiza_fin_extinsa'!G4),"",'1C-Analiza_fin_extinsa'!G25/'1C-Analiza_fin_extinsa'!G4)</f>
        <v/>
      </c>
      <c r="H70" s="118" t="str">
        <f>IF(ISERROR('1C-Analiza_fin_extinsa'!H25/'1C-Analiza_fin_extinsa'!H4),"",'1C-Analiza_fin_extinsa'!H25/'1C-Analiza_fin_extinsa'!H4)</f>
        <v/>
      </c>
      <c r="I70" s="118" t="str">
        <f>IF(ISERROR('1C-Analiza_fin_extinsa'!I25/'1C-Analiza_fin_extinsa'!I4),"",'1C-Analiza_fin_extinsa'!I25/'1C-Analiza_fin_extinsa'!I4)</f>
        <v/>
      </c>
      <c r="J70" s="118" t="str">
        <f>IF(ISERROR('1C-Analiza_fin_extinsa'!J25/'1C-Analiza_fin_extinsa'!J4),"",'1C-Analiza_fin_extinsa'!J25/'1C-Analiza_fin_extinsa'!J4)</f>
        <v/>
      </c>
      <c r="K70" s="118" t="str">
        <f>IF(ISERROR('1C-Analiza_fin_extinsa'!K25/'1C-Analiza_fin_extinsa'!K4),"",'1C-Analiza_fin_extinsa'!K25/'1C-Analiza_fin_extinsa'!K4)</f>
        <v/>
      </c>
      <c r="L70" s="118" t="str">
        <f>IF(ISERROR('1C-Analiza_fin_extinsa'!L25/'1C-Analiza_fin_extinsa'!L4),"",'1C-Analiza_fin_extinsa'!L25/'1C-Analiza_fin_extinsa'!L4)</f>
        <v/>
      </c>
      <c r="M70" s="118" t="str">
        <f>IF(ISERROR('1C-Analiza_fin_extinsa'!M25/'1C-Analiza_fin_extinsa'!M4),"",'1C-Analiza_fin_extinsa'!M25/'1C-Analiza_fin_extinsa'!M4)</f>
        <v/>
      </c>
      <c r="N70" s="118" t="str">
        <f>IF(ISERROR('1C-Analiza_fin_extinsa'!N25/'1C-Analiza_fin_extinsa'!N4),"",'1C-Analiza_fin_extinsa'!N25/'1C-Analiza_fin_extinsa'!N4)</f>
        <v/>
      </c>
    </row>
    <row r="71" spans="1:14" s="99" customFormat="1" ht="26" x14ac:dyDescent="0.35">
      <c r="A71" s="109" t="s">
        <v>248</v>
      </c>
      <c r="B71" s="118" t="str">
        <f>IF(ISERROR('1C-Analiza_fin_extinsa'!B25/'1C-Analiza_fin_extinsa'!B5),"",'1C-Analiza_fin_extinsa'!B25/'1C-Analiza_fin_extinsa'!B5)</f>
        <v/>
      </c>
      <c r="C71" s="118" t="str">
        <f>IF(ISERROR('1C-Analiza_fin_extinsa'!C25/'1C-Analiza_fin_extinsa'!C5),"",'1C-Analiza_fin_extinsa'!C25/'1C-Analiza_fin_extinsa'!C5)</f>
        <v/>
      </c>
      <c r="D71" s="118" t="str">
        <f>IF(ISERROR('1C-Analiza_fin_extinsa'!D25/'1C-Analiza_fin_extinsa'!D5),"",'1C-Analiza_fin_extinsa'!D25/'1C-Analiza_fin_extinsa'!D5)</f>
        <v/>
      </c>
      <c r="E71" s="118" t="str">
        <f>IF(ISERROR('1C-Analiza_fin_extinsa'!E25/'1C-Analiza_fin_extinsa'!E5),"",'1C-Analiza_fin_extinsa'!E25/'1C-Analiza_fin_extinsa'!E5)</f>
        <v/>
      </c>
      <c r="F71" s="118" t="str">
        <f>IF(ISERROR('1C-Analiza_fin_extinsa'!F25/'1C-Analiza_fin_extinsa'!F5),"",'1C-Analiza_fin_extinsa'!F25/'1C-Analiza_fin_extinsa'!F5)</f>
        <v/>
      </c>
      <c r="G71" s="118" t="str">
        <f>IF(ISERROR('1C-Analiza_fin_extinsa'!G25/'1C-Analiza_fin_extinsa'!G5),"",'1C-Analiza_fin_extinsa'!G25/'1C-Analiza_fin_extinsa'!G5)</f>
        <v/>
      </c>
      <c r="H71" s="118" t="str">
        <f>IF(ISERROR('1C-Analiza_fin_extinsa'!H25/'1C-Analiza_fin_extinsa'!H5),"",'1C-Analiza_fin_extinsa'!H25/'1C-Analiza_fin_extinsa'!H5)</f>
        <v/>
      </c>
      <c r="I71" s="118" t="str">
        <f>IF(ISERROR('1C-Analiza_fin_extinsa'!I25/'1C-Analiza_fin_extinsa'!I5),"",'1C-Analiza_fin_extinsa'!I25/'1C-Analiza_fin_extinsa'!I5)</f>
        <v/>
      </c>
      <c r="J71" s="118" t="str">
        <f>IF(ISERROR('1C-Analiza_fin_extinsa'!J25/'1C-Analiza_fin_extinsa'!J5),"",'1C-Analiza_fin_extinsa'!J25/'1C-Analiza_fin_extinsa'!J5)</f>
        <v/>
      </c>
      <c r="K71" s="118" t="str">
        <f>IF(ISERROR('1C-Analiza_fin_extinsa'!K25/'1C-Analiza_fin_extinsa'!K5),"",'1C-Analiza_fin_extinsa'!K25/'1C-Analiza_fin_extinsa'!K5)</f>
        <v/>
      </c>
      <c r="L71" s="118" t="str">
        <f>IF(ISERROR('1C-Analiza_fin_extinsa'!L25/'1C-Analiza_fin_extinsa'!L5),"",'1C-Analiza_fin_extinsa'!L25/'1C-Analiza_fin_extinsa'!L5)</f>
        <v/>
      </c>
      <c r="M71" s="118" t="str">
        <f>IF(ISERROR('1C-Analiza_fin_extinsa'!M25/'1C-Analiza_fin_extinsa'!M5),"",'1C-Analiza_fin_extinsa'!M25/'1C-Analiza_fin_extinsa'!M5)</f>
        <v/>
      </c>
      <c r="N71" s="118" t="str">
        <f>IF(ISERROR('1C-Analiza_fin_extinsa'!N25/'1C-Analiza_fin_extinsa'!N5),"",'1C-Analiza_fin_extinsa'!N25/'1C-Analiza_fin_extinsa'!N5)</f>
        <v/>
      </c>
    </row>
    <row r="72" spans="1:14" s="99" customFormat="1" ht="15.5" x14ac:dyDescent="0.35">
      <c r="A72" s="109" t="s">
        <v>249</v>
      </c>
      <c r="B72" s="118" t="str">
        <f>IF(ISERROR('1C-Analiza_fin_extinsa'!B25/'1C-Analiza_fin_extinsa'!B6),"",'1C-Analiza_fin_extinsa'!B25/'1C-Analiza_fin_extinsa'!B6)</f>
        <v/>
      </c>
      <c r="C72" s="118" t="str">
        <f>IF(ISERROR('1C-Analiza_fin_extinsa'!C25/'1C-Analiza_fin_extinsa'!C6),"",'1C-Analiza_fin_extinsa'!C25/'1C-Analiza_fin_extinsa'!C6)</f>
        <v/>
      </c>
      <c r="D72" s="118" t="str">
        <f>IF(ISERROR('1C-Analiza_fin_extinsa'!D25/'1C-Analiza_fin_extinsa'!D6),"",'1C-Analiza_fin_extinsa'!D25/'1C-Analiza_fin_extinsa'!D6)</f>
        <v/>
      </c>
      <c r="E72" s="118" t="str">
        <f>IF(ISERROR('1C-Analiza_fin_extinsa'!E25/'1C-Analiza_fin_extinsa'!E6),"",'1C-Analiza_fin_extinsa'!E25/'1C-Analiza_fin_extinsa'!E6)</f>
        <v/>
      </c>
      <c r="F72" s="118" t="str">
        <f>IF(ISERROR('1C-Analiza_fin_extinsa'!F25/'1C-Analiza_fin_extinsa'!F6),"",'1C-Analiza_fin_extinsa'!F25/'1C-Analiza_fin_extinsa'!F6)</f>
        <v/>
      </c>
      <c r="G72" s="118" t="str">
        <f>IF(ISERROR('1C-Analiza_fin_extinsa'!G25/'1C-Analiza_fin_extinsa'!G6),"",'1C-Analiza_fin_extinsa'!G25/'1C-Analiza_fin_extinsa'!G6)</f>
        <v/>
      </c>
      <c r="H72" s="118" t="str">
        <f>IF(ISERROR('1C-Analiza_fin_extinsa'!H25/'1C-Analiza_fin_extinsa'!H6),"",'1C-Analiza_fin_extinsa'!H25/'1C-Analiza_fin_extinsa'!H6)</f>
        <v/>
      </c>
      <c r="I72" s="118" t="str">
        <f>IF(ISERROR('1C-Analiza_fin_extinsa'!I25/'1C-Analiza_fin_extinsa'!I6),"",'1C-Analiza_fin_extinsa'!I25/'1C-Analiza_fin_extinsa'!I6)</f>
        <v/>
      </c>
      <c r="J72" s="118" t="str">
        <f>IF(ISERROR('1C-Analiza_fin_extinsa'!J25/'1C-Analiza_fin_extinsa'!J6),"",'1C-Analiza_fin_extinsa'!J25/'1C-Analiza_fin_extinsa'!J6)</f>
        <v/>
      </c>
      <c r="K72" s="118" t="str">
        <f>IF(ISERROR('1C-Analiza_fin_extinsa'!K25/'1C-Analiza_fin_extinsa'!K6),"",'1C-Analiza_fin_extinsa'!K25/'1C-Analiza_fin_extinsa'!K6)</f>
        <v/>
      </c>
      <c r="L72" s="118" t="str">
        <f>IF(ISERROR('1C-Analiza_fin_extinsa'!L25/'1C-Analiza_fin_extinsa'!L6),"",'1C-Analiza_fin_extinsa'!L25/'1C-Analiza_fin_extinsa'!L6)</f>
        <v/>
      </c>
      <c r="M72" s="118" t="str">
        <f>IF(ISERROR('1C-Analiza_fin_extinsa'!M25/'1C-Analiza_fin_extinsa'!M6),"",'1C-Analiza_fin_extinsa'!M25/'1C-Analiza_fin_extinsa'!M6)</f>
        <v/>
      </c>
      <c r="N72" s="118" t="str">
        <f>IF(ISERROR('1C-Analiza_fin_extinsa'!N25/'1C-Analiza_fin_extinsa'!N6),"",'1C-Analiza_fin_extinsa'!N25/'1C-Analiza_fin_extinsa'!N6)</f>
        <v/>
      </c>
    </row>
    <row r="73" spans="1:14" s="99" customFormat="1" ht="26" x14ac:dyDescent="0.35">
      <c r="A73" s="109" t="s">
        <v>250</v>
      </c>
      <c r="B73" s="118" t="str">
        <f>IF(ISERROR('1C-Analiza_fin_extinsa'!B25/'1C-Analiza_fin_extinsa'!B7),"",'1C-Analiza_fin_extinsa'!B25/'1C-Analiza_fin_extinsa'!B7)</f>
        <v/>
      </c>
      <c r="C73" s="118" t="str">
        <f>IF(ISERROR('1C-Analiza_fin_extinsa'!C25/'1C-Analiza_fin_extinsa'!C7),"",'1C-Analiza_fin_extinsa'!C25/'1C-Analiza_fin_extinsa'!C7)</f>
        <v/>
      </c>
      <c r="D73" s="118" t="str">
        <f>IF(ISERROR('1C-Analiza_fin_extinsa'!D25/'1C-Analiza_fin_extinsa'!D7),"",'1C-Analiza_fin_extinsa'!D25/'1C-Analiza_fin_extinsa'!D7)</f>
        <v/>
      </c>
      <c r="E73" s="118" t="str">
        <f>IF(ISERROR('1C-Analiza_fin_extinsa'!E25/'1C-Analiza_fin_extinsa'!E7),"",'1C-Analiza_fin_extinsa'!E25/'1C-Analiza_fin_extinsa'!E7)</f>
        <v/>
      </c>
      <c r="F73" s="118" t="str">
        <f>IF(ISERROR('1C-Analiza_fin_extinsa'!F25/'1C-Analiza_fin_extinsa'!F7),"",'1C-Analiza_fin_extinsa'!F25/'1C-Analiza_fin_extinsa'!F7)</f>
        <v/>
      </c>
      <c r="G73" s="118" t="str">
        <f>IF(ISERROR('1C-Analiza_fin_extinsa'!G25/'1C-Analiza_fin_extinsa'!G7),"",'1C-Analiza_fin_extinsa'!G25/'1C-Analiza_fin_extinsa'!G7)</f>
        <v/>
      </c>
      <c r="H73" s="118" t="str">
        <f>IF(ISERROR('1C-Analiza_fin_extinsa'!H25/'1C-Analiza_fin_extinsa'!H7),"",'1C-Analiza_fin_extinsa'!H25/'1C-Analiza_fin_extinsa'!H7)</f>
        <v/>
      </c>
      <c r="I73" s="118" t="str">
        <f>IF(ISERROR('1C-Analiza_fin_extinsa'!I25/'1C-Analiza_fin_extinsa'!I7),"",'1C-Analiza_fin_extinsa'!I25/'1C-Analiza_fin_extinsa'!I7)</f>
        <v/>
      </c>
      <c r="J73" s="118" t="str">
        <f>IF(ISERROR('1C-Analiza_fin_extinsa'!J25/'1C-Analiza_fin_extinsa'!J7),"",'1C-Analiza_fin_extinsa'!J25/'1C-Analiza_fin_extinsa'!J7)</f>
        <v/>
      </c>
      <c r="K73" s="118" t="str">
        <f>IF(ISERROR('1C-Analiza_fin_extinsa'!K25/'1C-Analiza_fin_extinsa'!K7),"",'1C-Analiza_fin_extinsa'!K25/'1C-Analiza_fin_extinsa'!K7)</f>
        <v/>
      </c>
      <c r="L73" s="118" t="str">
        <f>IF(ISERROR('1C-Analiza_fin_extinsa'!L25/'1C-Analiza_fin_extinsa'!L7),"",'1C-Analiza_fin_extinsa'!L25/'1C-Analiza_fin_extinsa'!L7)</f>
        <v/>
      </c>
      <c r="M73" s="118" t="str">
        <f>IF(ISERROR('1C-Analiza_fin_extinsa'!M25/'1C-Analiza_fin_extinsa'!M7),"",'1C-Analiza_fin_extinsa'!M25/'1C-Analiza_fin_extinsa'!M7)</f>
        <v/>
      </c>
      <c r="N73" s="118" t="str">
        <f>IF(ISERROR('1C-Analiza_fin_extinsa'!N25/'1C-Analiza_fin_extinsa'!N7),"",'1C-Analiza_fin_extinsa'!N25/'1C-Analiza_fin_extinsa'!N7)</f>
        <v/>
      </c>
    </row>
    <row r="74" spans="1:14" s="99" customFormat="1" ht="26" x14ac:dyDescent="0.35">
      <c r="A74" s="109" t="s">
        <v>251</v>
      </c>
      <c r="B74" s="118" t="str">
        <f>IF(ISERROR('1C-Analiza_fin_extinsa'!B25/'1C-Analiza_fin_extinsa'!B13),"",'1C-Analiza_fin_extinsa'!B25/'1C-Analiza_fin_extinsa'!B13)</f>
        <v/>
      </c>
      <c r="C74" s="118" t="str">
        <f>IF(ISERROR('1C-Analiza_fin_extinsa'!C25/'1C-Analiza_fin_extinsa'!C13),"",'1C-Analiza_fin_extinsa'!C25/'1C-Analiza_fin_extinsa'!C13)</f>
        <v/>
      </c>
      <c r="D74" s="118" t="str">
        <f>IF(ISERROR('1C-Analiza_fin_extinsa'!D25/'1C-Analiza_fin_extinsa'!D13),"",'1C-Analiza_fin_extinsa'!D25/'1C-Analiza_fin_extinsa'!D13)</f>
        <v/>
      </c>
      <c r="E74" s="118" t="str">
        <f>IF(ISERROR('1C-Analiza_fin_extinsa'!E25/'1C-Analiza_fin_extinsa'!E13),"",'1C-Analiza_fin_extinsa'!E25/'1C-Analiza_fin_extinsa'!E13)</f>
        <v/>
      </c>
      <c r="F74" s="118" t="str">
        <f>IF(ISERROR('1C-Analiza_fin_extinsa'!F25/'1C-Analiza_fin_extinsa'!F13),"",'1C-Analiza_fin_extinsa'!F25/'1C-Analiza_fin_extinsa'!F13)</f>
        <v/>
      </c>
      <c r="G74" s="118" t="str">
        <f>IF(ISERROR('1C-Analiza_fin_extinsa'!G25/'1C-Analiza_fin_extinsa'!G13),"",'1C-Analiza_fin_extinsa'!G25/'1C-Analiza_fin_extinsa'!G13)</f>
        <v/>
      </c>
      <c r="H74" s="118" t="str">
        <f>IF(ISERROR('1C-Analiza_fin_extinsa'!H25/'1C-Analiza_fin_extinsa'!H13),"",'1C-Analiza_fin_extinsa'!H25/'1C-Analiza_fin_extinsa'!H13)</f>
        <v/>
      </c>
      <c r="I74" s="118" t="str">
        <f>IF(ISERROR('1C-Analiza_fin_extinsa'!I25/'1C-Analiza_fin_extinsa'!I13),"",'1C-Analiza_fin_extinsa'!I25/'1C-Analiza_fin_extinsa'!I13)</f>
        <v/>
      </c>
      <c r="J74" s="118" t="str">
        <f>IF(ISERROR('1C-Analiza_fin_extinsa'!J25/'1C-Analiza_fin_extinsa'!J13),"",'1C-Analiza_fin_extinsa'!J25/'1C-Analiza_fin_extinsa'!J13)</f>
        <v/>
      </c>
      <c r="K74" s="118" t="str">
        <f>IF(ISERROR('1C-Analiza_fin_extinsa'!K25/'1C-Analiza_fin_extinsa'!K13),"",'1C-Analiza_fin_extinsa'!K25/'1C-Analiza_fin_extinsa'!K13)</f>
        <v/>
      </c>
      <c r="L74" s="118" t="str">
        <f>IF(ISERROR('1C-Analiza_fin_extinsa'!L25/'1C-Analiza_fin_extinsa'!L13),"",'1C-Analiza_fin_extinsa'!L25/'1C-Analiza_fin_extinsa'!L13)</f>
        <v/>
      </c>
      <c r="M74" s="118" t="str">
        <f>IF(ISERROR('1C-Analiza_fin_extinsa'!M25/'1C-Analiza_fin_extinsa'!M13),"",'1C-Analiza_fin_extinsa'!M25/'1C-Analiza_fin_extinsa'!M13)</f>
        <v/>
      </c>
      <c r="N74" s="118" t="str">
        <f>IF(ISERROR('1C-Analiza_fin_extinsa'!N25/'1C-Analiza_fin_extinsa'!N13),"",'1C-Analiza_fin_extinsa'!N25/'1C-Analiza_fin_extinsa'!N13)</f>
        <v/>
      </c>
    </row>
    <row r="75" spans="1:14" s="99" customFormat="1" ht="26" hidden="1" x14ac:dyDescent="0.35">
      <c r="A75" s="492" t="s">
        <v>252</v>
      </c>
      <c r="B75" s="28"/>
      <c r="C75" s="28"/>
      <c r="D75" s="28"/>
    </row>
    <row r="76" spans="1:14" s="99" customFormat="1" ht="15.5" hidden="1" x14ac:dyDescent="0.35">
      <c r="A76" s="111" t="s">
        <v>253</v>
      </c>
      <c r="B76" s="126" t="e">
        <f>'[1]1C-Analiza_fin_extinsa'!B21/'[1]1C-Analiza_fin_extinsa'!B25</f>
        <v>#DIV/0!</v>
      </c>
      <c r="C76" s="126" t="e">
        <f>'[1]1C-Analiza_fin_extinsa'!C21/'[1]1C-Analiza_fin_extinsa'!C25</f>
        <v>#DIV/0!</v>
      </c>
      <c r="D76" s="126" t="e">
        <f>'[1]1C-Analiza_fin_extinsa'!D21/'[1]1C-Analiza_fin_extinsa'!D25</f>
        <v>#DIV/0!</v>
      </c>
    </row>
    <row r="77" spans="1:14" s="99" customFormat="1" ht="15.5" hidden="1" x14ac:dyDescent="0.35">
      <c r="A77" s="111" t="s">
        <v>254</v>
      </c>
      <c r="B77" s="126" t="e">
        <f>'[1]1C-Analiza_fin_extinsa'!B4/'[1]1C-Analiza_fin_extinsa'!B25</f>
        <v>#DIV/0!</v>
      </c>
      <c r="C77" s="126" t="e">
        <f>'[1]1C-Analiza_fin_extinsa'!C4/'[1]1C-Analiza_fin_extinsa'!C25</f>
        <v>#DIV/0!</v>
      </c>
      <c r="D77" s="126" t="e">
        <f>'[1]1C-Analiza_fin_extinsa'!D4/'[1]1C-Analiza_fin_extinsa'!D25</f>
        <v>#DIV/0!</v>
      </c>
    </row>
    <row r="78" spans="1:14" s="99" customFormat="1" ht="15.5" hidden="1" x14ac:dyDescent="0.35">
      <c r="A78" s="111" t="s">
        <v>255</v>
      </c>
      <c r="B78" s="126" t="e">
        <f>'[1]1C-Analiza_fin_extinsa'!B5/'[1]1C-Analiza_fin_extinsa'!B25</f>
        <v>#DIV/0!</v>
      </c>
      <c r="C78" s="126" t="e">
        <f>'[1]1C-Analiza_fin_extinsa'!C5/'[1]1C-Analiza_fin_extinsa'!C25</f>
        <v>#DIV/0!</v>
      </c>
      <c r="D78" s="126" t="e">
        <f>'[1]1C-Analiza_fin_extinsa'!D5/'[1]1C-Analiza_fin_extinsa'!D25</f>
        <v>#DIV/0!</v>
      </c>
    </row>
    <row r="79" spans="1:14" s="99" customFormat="1" ht="15.5" hidden="1" x14ac:dyDescent="0.35">
      <c r="A79" s="111" t="s">
        <v>256</v>
      </c>
      <c r="B79" s="126" t="e">
        <f>'[1]1C-Analiza_fin_extinsa'!B6/'[1]1C-Analiza_fin_extinsa'!B25</f>
        <v>#DIV/0!</v>
      </c>
      <c r="C79" s="126" t="e">
        <f>'[1]1C-Analiza_fin_extinsa'!C6/'[1]1C-Analiza_fin_extinsa'!C25</f>
        <v>#DIV/0!</v>
      </c>
      <c r="D79" s="126" t="e">
        <f>'[1]1C-Analiza_fin_extinsa'!D6/'[1]1C-Analiza_fin_extinsa'!D25</f>
        <v>#DIV/0!</v>
      </c>
    </row>
    <row r="80" spans="1:14" s="99" customFormat="1" ht="15.5" hidden="1" x14ac:dyDescent="0.35">
      <c r="A80" s="111" t="s">
        <v>257</v>
      </c>
      <c r="B80" s="126" t="e">
        <f>'[1]1C-Analiza_fin_extinsa'!B7/'[1]1C-Analiza_fin_extinsa'!B25</f>
        <v>#DIV/0!</v>
      </c>
      <c r="C80" s="126" t="e">
        <f>'[1]1C-Analiza_fin_extinsa'!C7/'[1]1C-Analiza_fin_extinsa'!C25</f>
        <v>#DIV/0!</v>
      </c>
      <c r="D80" s="126" t="e">
        <f>'[1]1C-Analiza_fin_extinsa'!D7/'[1]1C-Analiza_fin_extinsa'!D25</f>
        <v>#DIV/0!</v>
      </c>
    </row>
    <row r="81" spans="1:14" s="99" customFormat="1" ht="15.5" hidden="1" x14ac:dyDescent="0.35">
      <c r="A81" s="111" t="s">
        <v>258</v>
      </c>
      <c r="B81" s="126" t="e">
        <f>'[1]1C-Analiza_fin_extinsa'!B13/'[1]1C-Analiza_fin_extinsa'!B25</f>
        <v>#DIV/0!</v>
      </c>
      <c r="C81" s="126" t="e">
        <f>'[1]1C-Analiza_fin_extinsa'!C13/'[1]1C-Analiza_fin_extinsa'!C25</f>
        <v>#DIV/0!</v>
      </c>
      <c r="D81" s="126" t="e">
        <f>'[1]1C-Analiza_fin_extinsa'!D13/'[1]1C-Analiza_fin_extinsa'!D25</f>
        <v>#DIV/0!</v>
      </c>
    </row>
    <row r="82" spans="1:14" s="99" customFormat="1" ht="15.5" hidden="1" x14ac:dyDescent="0.35">
      <c r="A82" s="493" t="s">
        <v>259</v>
      </c>
      <c r="B82" s="127" t="e">
        <f>'[1]1C-Analiza_fin_extinsa'!B9/'[1]1C-Analiza_fin_extinsa'!B25</f>
        <v>#DIV/0!</v>
      </c>
      <c r="C82" s="127" t="e">
        <f>'[1]1C-Analiza_fin_extinsa'!C9/'[1]1C-Analiza_fin_extinsa'!C25</f>
        <v>#DIV/0!</v>
      </c>
      <c r="D82" s="127" t="e">
        <f>'[1]1C-Analiza_fin_extinsa'!D9/'[1]1C-Analiza_fin_extinsa'!D25</f>
        <v>#DIV/0!</v>
      </c>
    </row>
    <row r="83" spans="1:14" x14ac:dyDescent="0.35">
      <c r="A83" s="494"/>
      <c r="B83" s="98"/>
      <c r="C83" s="98"/>
      <c r="D83" s="98"/>
    </row>
    <row r="84" spans="1:14" s="69" customFormat="1" x14ac:dyDescent="0.35">
      <c r="A84" s="490" t="s">
        <v>260</v>
      </c>
      <c r="B84" s="41" t="str">
        <f>'1A-Bilant'!B5</f>
        <v>N-2</v>
      </c>
      <c r="C84" s="41" t="str">
        <f>'1A-Bilant'!C5</f>
        <v>N-1</v>
      </c>
      <c r="D84" s="41" t="str">
        <f>'1A-Bilant'!D5</f>
        <v>N</v>
      </c>
      <c r="E84" s="41">
        <f>'1A-Bilant'!E5</f>
        <v>1</v>
      </c>
      <c r="F84" s="41">
        <f>'1A-Bilant'!F5</f>
        <v>2</v>
      </c>
      <c r="G84" s="41">
        <f>'1A-Bilant'!G5</f>
        <v>3</v>
      </c>
      <c r="H84" s="41">
        <f>'1A-Bilant'!H5</f>
        <v>4</v>
      </c>
      <c r="I84" s="41">
        <f>'1A-Bilant'!I5</f>
        <v>5</v>
      </c>
      <c r="J84" s="41">
        <f>'1A-Bilant'!J5</f>
        <v>6</v>
      </c>
      <c r="K84" s="41">
        <f>'1A-Bilant'!K5</f>
        <v>7</v>
      </c>
      <c r="L84" s="41">
        <f>'1A-Bilant'!L5</f>
        <v>8</v>
      </c>
      <c r="M84" s="41">
        <f>'1A-Bilant'!M5</f>
        <v>9</v>
      </c>
      <c r="N84" s="41">
        <f>'1A-Bilant'!N5</f>
        <v>10</v>
      </c>
    </row>
    <row r="85" spans="1:14" ht="26" x14ac:dyDescent="0.35">
      <c r="A85" s="128" t="s">
        <v>261</v>
      </c>
      <c r="B85" s="129" t="str">
        <f>IF(ISERROR('1C-Analiza_fin_extinsa'!B5/'1C-Analiza_fin_extinsa'!B11),"",'1C-Analiza_fin_extinsa'!B5/'1C-Analiza_fin_extinsa'!B11)</f>
        <v/>
      </c>
      <c r="C85" s="129" t="str">
        <f>IF(ISERROR('1C-Analiza_fin_extinsa'!C5/'1C-Analiza_fin_extinsa'!C11),"",'1C-Analiza_fin_extinsa'!C5/'1C-Analiza_fin_extinsa'!C11)</f>
        <v/>
      </c>
      <c r="D85" s="129" t="str">
        <f>IF(ISERROR('1C-Analiza_fin_extinsa'!D5/'1C-Analiza_fin_extinsa'!D11),"",'1C-Analiza_fin_extinsa'!D5/'1C-Analiza_fin_extinsa'!D11)</f>
        <v/>
      </c>
      <c r="E85" s="129" t="str">
        <f>IF(ISERROR('1C-Analiza_fin_extinsa'!E5/'1C-Analiza_fin_extinsa'!E11),"",'1C-Analiza_fin_extinsa'!E5/'1C-Analiza_fin_extinsa'!E11)</f>
        <v/>
      </c>
      <c r="F85" s="129" t="str">
        <f>IF(ISERROR('1C-Analiza_fin_extinsa'!F5/'1C-Analiza_fin_extinsa'!F11),"",'1C-Analiza_fin_extinsa'!F5/'1C-Analiza_fin_extinsa'!F11)</f>
        <v/>
      </c>
      <c r="G85" s="129" t="str">
        <f>IF(ISERROR('1C-Analiza_fin_extinsa'!G5/'1C-Analiza_fin_extinsa'!G11),"",'1C-Analiza_fin_extinsa'!G5/'1C-Analiza_fin_extinsa'!G11)</f>
        <v/>
      </c>
      <c r="H85" s="129" t="str">
        <f>IF(ISERROR('1C-Analiza_fin_extinsa'!H5/'1C-Analiza_fin_extinsa'!H11),"",'1C-Analiza_fin_extinsa'!H5/'1C-Analiza_fin_extinsa'!H11)</f>
        <v/>
      </c>
      <c r="I85" s="129" t="str">
        <f>IF(ISERROR('1C-Analiza_fin_extinsa'!I5/'1C-Analiza_fin_extinsa'!I11),"",'1C-Analiza_fin_extinsa'!I5/'1C-Analiza_fin_extinsa'!I11)</f>
        <v/>
      </c>
      <c r="J85" s="129" t="str">
        <f>IF(ISERROR('1C-Analiza_fin_extinsa'!J5/'1C-Analiza_fin_extinsa'!J11),"",'1C-Analiza_fin_extinsa'!J5/'1C-Analiza_fin_extinsa'!J11)</f>
        <v/>
      </c>
      <c r="K85" s="129" t="str">
        <f>IF(ISERROR('1C-Analiza_fin_extinsa'!K5/'1C-Analiza_fin_extinsa'!K11),"",'1C-Analiza_fin_extinsa'!K5/'1C-Analiza_fin_extinsa'!K11)</f>
        <v/>
      </c>
      <c r="L85" s="129" t="str">
        <f>IF(ISERROR('1C-Analiza_fin_extinsa'!L5/'1C-Analiza_fin_extinsa'!L11),"",'1C-Analiza_fin_extinsa'!L5/'1C-Analiza_fin_extinsa'!L11)</f>
        <v/>
      </c>
      <c r="M85" s="129" t="str">
        <f>IF(ISERROR('1C-Analiza_fin_extinsa'!M5/'1C-Analiza_fin_extinsa'!M11),"",'1C-Analiza_fin_extinsa'!M5/'1C-Analiza_fin_extinsa'!M11)</f>
        <v/>
      </c>
      <c r="N85" s="129" t="str">
        <f>IF(ISERROR('1C-Analiza_fin_extinsa'!N5/'1C-Analiza_fin_extinsa'!N11),"",'1C-Analiza_fin_extinsa'!N5/'1C-Analiza_fin_extinsa'!N11)</f>
        <v/>
      </c>
    </row>
    <row r="86" spans="1:14" ht="26" x14ac:dyDescent="0.35">
      <c r="A86" s="109" t="s">
        <v>262</v>
      </c>
      <c r="B86" s="118" t="str">
        <f>IF(ISERROR(('1C-Analiza_fin_extinsa'!B5-'1C-Analiza_fin_extinsa'!B6)/'1C-Analiza_fin_extinsa'!B11),"",('1C-Analiza_fin_extinsa'!B5-'1C-Analiza_fin_extinsa'!B6)/'1C-Analiza_fin_extinsa'!B11)</f>
        <v/>
      </c>
      <c r="C86" s="118" t="str">
        <f>IF(ISERROR(('1C-Analiza_fin_extinsa'!C5-'1C-Analiza_fin_extinsa'!C6)/'1C-Analiza_fin_extinsa'!C11),"",('1C-Analiza_fin_extinsa'!C5-'1C-Analiza_fin_extinsa'!C6)/'1C-Analiza_fin_extinsa'!C11)</f>
        <v/>
      </c>
      <c r="D86" s="118" t="str">
        <f>IF(ISERROR(('1C-Analiza_fin_extinsa'!D5-'1C-Analiza_fin_extinsa'!D6)/'1C-Analiza_fin_extinsa'!D11),"",('1C-Analiza_fin_extinsa'!D5-'1C-Analiza_fin_extinsa'!D6)/'1C-Analiza_fin_extinsa'!D11)</f>
        <v/>
      </c>
      <c r="E86" s="118" t="str">
        <f>IF(ISERROR(('1C-Analiza_fin_extinsa'!E5-'1C-Analiza_fin_extinsa'!E6)/'1C-Analiza_fin_extinsa'!E11),"",('1C-Analiza_fin_extinsa'!E5-'1C-Analiza_fin_extinsa'!E6)/'1C-Analiza_fin_extinsa'!E11)</f>
        <v/>
      </c>
      <c r="F86" s="118" t="str">
        <f>IF(ISERROR(('1C-Analiza_fin_extinsa'!F5-'1C-Analiza_fin_extinsa'!F6)/'1C-Analiza_fin_extinsa'!F11),"",('1C-Analiza_fin_extinsa'!F5-'1C-Analiza_fin_extinsa'!F6)/'1C-Analiza_fin_extinsa'!F11)</f>
        <v/>
      </c>
      <c r="G86" s="118" t="str">
        <f>IF(ISERROR(('1C-Analiza_fin_extinsa'!G5-'1C-Analiza_fin_extinsa'!G6)/'1C-Analiza_fin_extinsa'!G11),"",('1C-Analiza_fin_extinsa'!G5-'1C-Analiza_fin_extinsa'!G6)/'1C-Analiza_fin_extinsa'!G11)</f>
        <v/>
      </c>
      <c r="H86" s="118" t="str">
        <f>IF(ISERROR(('1C-Analiza_fin_extinsa'!H5-'1C-Analiza_fin_extinsa'!H6)/'1C-Analiza_fin_extinsa'!H11),"",('1C-Analiza_fin_extinsa'!H5-'1C-Analiza_fin_extinsa'!H6)/'1C-Analiza_fin_extinsa'!H11)</f>
        <v/>
      </c>
      <c r="I86" s="118" t="str">
        <f>IF(ISERROR(('1C-Analiza_fin_extinsa'!I5-'1C-Analiza_fin_extinsa'!I6)/'1C-Analiza_fin_extinsa'!I11),"",('1C-Analiza_fin_extinsa'!I5-'1C-Analiza_fin_extinsa'!I6)/'1C-Analiza_fin_extinsa'!I11)</f>
        <v/>
      </c>
      <c r="J86" s="118" t="str">
        <f>IF(ISERROR(('1C-Analiza_fin_extinsa'!J5-'1C-Analiza_fin_extinsa'!J6)/'1C-Analiza_fin_extinsa'!J11),"",('1C-Analiza_fin_extinsa'!J5-'1C-Analiza_fin_extinsa'!J6)/'1C-Analiza_fin_extinsa'!J11)</f>
        <v/>
      </c>
      <c r="K86" s="118" t="str">
        <f>IF(ISERROR(('1C-Analiza_fin_extinsa'!K5-'1C-Analiza_fin_extinsa'!K6)/'1C-Analiza_fin_extinsa'!K11),"",('1C-Analiza_fin_extinsa'!K5-'1C-Analiza_fin_extinsa'!K6)/'1C-Analiza_fin_extinsa'!K11)</f>
        <v/>
      </c>
      <c r="L86" s="118" t="str">
        <f>IF(ISERROR(('1C-Analiza_fin_extinsa'!L5-'1C-Analiza_fin_extinsa'!L6)/'1C-Analiza_fin_extinsa'!L11),"",('1C-Analiza_fin_extinsa'!L5-'1C-Analiza_fin_extinsa'!L6)/'1C-Analiza_fin_extinsa'!L11)</f>
        <v/>
      </c>
      <c r="M86" s="118" t="str">
        <f>IF(ISERROR(('1C-Analiza_fin_extinsa'!M5-'1C-Analiza_fin_extinsa'!M6)/'1C-Analiza_fin_extinsa'!M11),"",('1C-Analiza_fin_extinsa'!M5-'1C-Analiza_fin_extinsa'!M6)/'1C-Analiza_fin_extinsa'!M11)</f>
        <v/>
      </c>
      <c r="N86" s="118" t="str">
        <f>IF(ISERROR(('1C-Analiza_fin_extinsa'!N5-'1C-Analiza_fin_extinsa'!N6)/'1C-Analiza_fin_extinsa'!N11),"",('1C-Analiza_fin_extinsa'!N5-'1C-Analiza_fin_extinsa'!N6)/'1C-Analiza_fin_extinsa'!N11)</f>
        <v/>
      </c>
    </row>
    <row r="87" spans="1:14" s="64" customFormat="1" ht="26" x14ac:dyDescent="0.35">
      <c r="A87" s="109" t="s">
        <v>263</v>
      </c>
      <c r="B87" s="130" t="str">
        <f>IF(ISERROR('1C-Analiza_fin_extinsa'!B9/'1C-Analiza_fin_extinsa'!B11),"",'1C-Analiza_fin_extinsa'!B9/'1C-Analiza_fin_extinsa'!B11)</f>
        <v/>
      </c>
      <c r="C87" s="130" t="str">
        <f>IF(ISERROR('1C-Analiza_fin_extinsa'!C9/'1C-Analiza_fin_extinsa'!C11),"",'1C-Analiza_fin_extinsa'!C9/'1C-Analiza_fin_extinsa'!C11)</f>
        <v/>
      </c>
      <c r="D87" s="130" t="str">
        <f>IF(ISERROR('1C-Analiza_fin_extinsa'!D9/'1C-Analiza_fin_extinsa'!D11),"",'1C-Analiza_fin_extinsa'!D9/'1C-Analiza_fin_extinsa'!D11)</f>
        <v/>
      </c>
      <c r="E87" s="130" t="str">
        <f>IF(ISERROR('1C-Analiza_fin_extinsa'!E9/'1C-Analiza_fin_extinsa'!E11),"",'1C-Analiza_fin_extinsa'!E9/'1C-Analiza_fin_extinsa'!E11)</f>
        <v/>
      </c>
      <c r="F87" s="130" t="str">
        <f>IF(ISERROR('1C-Analiza_fin_extinsa'!F9/'1C-Analiza_fin_extinsa'!F11),"",'1C-Analiza_fin_extinsa'!F9/'1C-Analiza_fin_extinsa'!F11)</f>
        <v/>
      </c>
      <c r="G87" s="130" t="str">
        <f>IF(ISERROR('1C-Analiza_fin_extinsa'!G9/'1C-Analiza_fin_extinsa'!G11),"",'1C-Analiza_fin_extinsa'!G9/'1C-Analiza_fin_extinsa'!G11)</f>
        <v/>
      </c>
      <c r="H87" s="130" t="str">
        <f>IF(ISERROR('1C-Analiza_fin_extinsa'!H9/'1C-Analiza_fin_extinsa'!H11),"",'1C-Analiza_fin_extinsa'!H9/'1C-Analiza_fin_extinsa'!H11)</f>
        <v/>
      </c>
      <c r="I87" s="130" t="str">
        <f>IF(ISERROR('1C-Analiza_fin_extinsa'!I9/'1C-Analiza_fin_extinsa'!I11),"",'1C-Analiza_fin_extinsa'!I9/'1C-Analiza_fin_extinsa'!I11)</f>
        <v/>
      </c>
      <c r="J87" s="130" t="str">
        <f>IF(ISERROR('1C-Analiza_fin_extinsa'!J9/'1C-Analiza_fin_extinsa'!J11),"",'1C-Analiza_fin_extinsa'!J9/'1C-Analiza_fin_extinsa'!J11)</f>
        <v/>
      </c>
      <c r="K87" s="130" t="str">
        <f>IF(ISERROR('1C-Analiza_fin_extinsa'!K9/'1C-Analiza_fin_extinsa'!K11),"",'1C-Analiza_fin_extinsa'!K9/'1C-Analiza_fin_extinsa'!K11)</f>
        <v/>
      </c>
      <c r="L87" s="130" t="str">
        <f>IF(ISERROR('1C-Analiza_fin_extinsa'!L9/'1C-Analiza_fin_extinsa'!L11),"",'1C-Analiza_fin_extinsa'!L9/'1C-Analiza_fin_extinsa'!L11)</f>
        <v/>
      </c>
      <c r="M87" s="130" t="str">
        <f>IF(ISERROR('1C-Analiza_fin_extinsa'!M9/'1C-Analiza_fin_extinsa'!M11),"",'1C-Analiza_fin_extinsa'!M9/'1C-Analiza_fin_extinsa'!M11)</f>
        <v/>
      </c>
      <c r="N87" s="130" t="str">
        <f>IF(ISERROR('1C-Analiza_fin_extinsa'!N9/'1C-Analiza_fin_extinsa'!N11),"",'1C-Analiza_fin_extinsa'!N9/'1C-Analiza_fin_extinsa'!N11)</f>
        <v/>
      </c>
    </row>
    <row r="88" spans="1:14" s="64" customFormat="1" x14ac:dyDescent="0.35">
      <c r="A88" s="489"/>
      <c r="B88" s="131"/>
      <c r="C88" s="131"/>
      <c r="D88" s="131"/>
    </row>
    <row r="89" spans="1:14" s="108" customFormat="1" x14ac:dyDescent="0.35">
      <c r="A89" s="490" t="s">
        <v>264</v>
      </c>
      <c r="B89" s="41" t="str">
        <f>'1A-Bilant'!B5</f>
        <v>N-2</v>
      </c>
      <c r="C89" s="41" t="str">
        <f>'1A-Bilant'!C5</f>
        <v>N-1</v>
      </c>
      <c r="D89" s="41" t="str">
        <f>'1A-Bilant'!D5</f>
        <v>N</v>
      </c>
      <c r="E89" s="41">
        <f>'1A-Bilant'!E5</f>
        <v>1</v>
      </c>
      <c r="F89" s="41">
        <f>'1A-Bilant'!F5</f>
        <v>2</v>
      </c>
      <c r="G89" s="41">
        <f>'1A-Bilant'!G5</f>
        <v>3</v>
      </c>
      <c r="H89" s="41">
        <f>'1A-Bilant'!H5</f>
        <v>4</v>
      </c>
      <c r="I89" s="41">
        <f>'1A-Bilant'!I5</f>
        <v>5</v>
      </c>
      <c r="J89" s="41">
        <f>'1A-Bilant'!J5</f>
        <v>6</v>
      </c>
      <c r="K89" s="41">
        <f>'1A-Bilant'!K5</f>
        <v>7</v>
      </c>
      <c r="L89" s="41">
        <f>'1A-Bilant'!L5</f>
        <v>8</v>
      </c>
      <c r="M89" s="41">
        <f>'1A-Bilant'!M5</f>
        <v>9</v>
      </c>
      <c r="N89" s="41">
        <f>'1A-Bilant'!N5</f>
        <v>10</v>
      </c>
    </row>
    <row r="90" spans="1:14" s="64" customFormat="1" ht="26" x14ac:dyDescent="0.35">
      <c r="A90" s="109" t="s">
        <v>265</v>
      </c>
      <c r="B90" s="130" t="str">
        <f>IF(ISERROR('1C-Analiza_fin_extinsa'!B10/'1C-Analiza_fin_extinsa'!B11),"",'1C-Analiza_fin_extinsa'!B10/'1C-Analiza_fin_extinsa'!B11)</f>
        <v/>
      </c>
      <c r="C90" s="130" t="str">
        <f>IF(ISERROR('1C-Analiza_fin_extinsa'!C10/'1C-Analiza_fin_extinsa'!C11),"",'1C-Analiza_fin_extinsa'!C10/'1C-Analiza_fin_extinsa'!C11)</f>
        <v/>
      </c>
      <c r="D90" s="130" t="str">
        <f>IF(ISERROR('1C-Analiza_fin_extinsa'!D10/'1C-Analiza_fin_extinsa'!D11),"",'1C-Analiza_fin_extinsa'!D10/'1C-Analiza_fin_extinsa'!D11)</f>
        <v/>
      </c>
      <c r="E90" s="130" t="str">
        <f>IF(ISERROR('1C-Analiza_fin_extinsa'!E10/'1C-Analiza_fin_extinsa'!E11),"",'1C-Analiza_fin_extinsa'!E10/'1C-Analiza_fin_extinsa'!E11)</f>
        <v/>
      </c>
      <c r="F90" s="130" t="str">
        <f>IF(ISERROR('1C-Analiza_fin_extinsa'!F10/'1C-Analiza_fin_extinsa'!F11),"",'1C-Analiza_fin_extinsa'!F10/'1C-Analiza_fin_extinsa'!F11)</f>
        <v/>
      </c>
      <c r="G90" s="130" t="str">
        <f>IF(ISERROR('1C-Analiza_fin_extinsa'!G10/'1C-Analiza_fin_extinsa'!G11),"",'1C-Analiza_fin_extinsa'!G10/'1C-Analiza_fin_extinsa'!G11)</f>
        <v/>
      </c>
      <c r="H90" s="130" t="str">
        <f>IF(ISERROR('1C-Analiza_fin_extinsa'!H10/'1C-Analiza_fin_extinsa'!H11),"",'1C-Analiza_fin_extinsa'!H10/'1C-Analiza_fin_extinsa'!H11)</f>
        <v/>
      </c>
      <c r="I90" s="130" t="str">
        <f>IF(ISERROR('1C-Analiza_fin_extinsa'!I10/'1C-Analiza_fin_extinsa'!I11),"",'1C-Analiza_fin_extinsa'!I10/'1C-Analiza_fin_extinsa'!I11)</f>
        <v/>
      </c>
      <c r="J90" s="130" t="str">
        <f>IF(ISERROR('1C-Analiza_fin_extinsa'!J10/'1C-Analiza_fin_extinsa'!J11),"",'1C-Analiza_fin_extinsa'!J10/'1C-Analiza_fin_extinsa'!J11)</f>
        <v/>
      </c>
      <c r="K90" s="130" t="str">
        <f>IF(ISERROR('1C-Analiza_fin_extinsa'!K10/'1C-Analiza_fin_extinsa'!K11),"",'1C-Analiza_fin_extinsa'!K10/'1C-Analiza_fin_extinsa'!K11)</f>
        <v/>
      </c>
      <c r="L90" s="130" t="str">
        <f>IF(ISERROR('1C-Analiza_fin_extinsa'!L10/'1C-Analiza_fin_extinsa'!L11),"",'1C-Analiza_fin_extinsa'!L10/'1C-Analiza_fin_extinsa'!L11)</f>
        <v/>
      </c>
      <c r="M90" s="130" t="str">
        <f>IF(ISERROR('1C-Analiza_fin_extinsa'!M10/'1C-Analiza_fin_extinsa'!M11),"",'1C-Analiza_fin_extinsa'!M10/'1C-Analiza_fin_extinsa'!M11)</f>
        <v/>
      </c>
      <c r="N90" s="130" t="str">
        <f>IF(ISERROR('1C-Analiza_fin_extinsa'!N10/'1C-Analiza_fin_extinsa'!N11),"",'1C-Analiza_fin_extinsa'!N10/'1C-Analiza_fin_extinsa'!N11)</f>
        <v/>
      </c>
    </row>
    <row r="91" spans="1:14" s="64" customFormat="1" ht="26" x14ac:dyDescent="0.35">
      <c r="A91" s="128" t="s">
        <v>266</v>
      </c>
      <c r="B91" s="129" t="str">
        <f>IF(ISERROR('1C-Analiza_fin_extinsa'!B10/('1C-Analiza_fin_extinsa'!B11+'1C-Analiza_fin_extinsa'!B16)),"",'1C-Analiza_fin_extinsa'!B10/('1C-Analiza_fin_extinsa'!B11+'1C-Analiza_fin_extinsa'!B16))</f>
        <v/>
      </c>
      <c r="C91" s="129" t="str">
        <f>IF(ISERROR('1C-Analiza_fin_extinsa'!C10/('1C-Analiza_fin_extinsa'!C11+'1C-Analiza_fin_extinsa'!C16)),"",'1C-Analiza_fin_extinsa'!C10/('1C-Analiza_fin_extinsa'!C11+'1C-Analiza_fin_extinsa'!C16))</f>
        <v/>
      </c>
      <c r="D91" s="129" t="str">
        <f>IF(ISERROR('1C-Analiza_fin_extinsa'!D10/('1C-Analiza_fin_extinsa'!D11+'1C-Analiza_fin_extinsa'!D16)),"",'1C-Analiza_fin_extinsa'!D10/('1C-Analiza_fin_extinsa'!D11+'1C-Analiza_fin_extinsa'!D16))</f>
        <v/>
      </c>
      <c r="E91" s="129" t="str">
        <f>IF(ISERROR('1C-Analiza_fin_extinsa'!E10/('1C-Analiza_fin_extinsa'!E11+'1C-Analiza_fin_extinsa'!E16)),"",'1C-Analiza_fin_extinsa'!E10/('1C-Analiza_fin_extinsa'!E11+'1C-Analiza_fin_extinsa'!E16))</f>
        <v/>
      </c>
      <c r="F91" s="129" t="str">
        <f>IF(ISERROR('1C-Analiza_fin_extinsa'!F10/('1C-Analiza_fin_extinsa'!F11+'1C-Analiza_fin_extinsa'!F16)),"",'1C-Analiza_fin_extinsa'!F10/('1C-Analiza_fin_extinsa'!F11+'1C-Analiza_fin_extinsa'!F16))</f>
        <v/>
      </c>
      <c r="G91" s="129" t="str">
        <f>IF(ISERROR('1C-Analiza_fin_extinsa'!G10/('1C-Analiza_fin_extinsa'!G11+'1C-Analiza_fin_extinsa'!G16)),"",'1C-Analiza_fin_extinsa'!G10/('1C-Analiza_fin_extinsa'!G11+'1C-Analiza_fin_extinsa'!G16))</f>
        <v/>
      </c>
      <c r="H91" s="129" t="str">
        <f>IF(ISERROR('1C-Analiza_fin_extinsa'!H10/('1C-Analiza_fin_extinsa'!H11+'1C-Analiza_fin_extinsa'!H16)),"",'1C-Analiza_fin_extinsa'!H10/('1C-Analiza_fin_extinsa'!H11+'1C-Analiza_fin_extinsa'!H16))</f>
        <v/>
      </c>
      <c r="I91" s="129" t="str">
        <f>IF(ISERROR('1C-Analiza_fin_extinsa'!I10/('1C-Analiza_fin_extinsa'!I11+'1C-Analiza_fin_extinsa'!I16)),"",'1C-Analiza_fin_extinsa'!I10/('1C-Analiza_fin_extinsa'!I11+'1C-Analiza_fin_extinsa'!I16))</f>
        <v/>
      </c>
      <c r="J91" s="129" t="str">
        <f>IF(ISERROR('1C-Analiza_fin_extinsa'!J10/('1C-Analiza_fin_extinsa'!J11+'1C-Analiza_fin_extinsa'!J16)),"",'1C-Analiza_fin_extinsa'!J10/('1C-Analiza_fin_extinsa'!J11+'1C-Analiza_fin_extinsa'!J16))</f>
        <v/>
      </c>
      <c r="K91" s="129" t="str">
        <f>IF(ISERROR('1C-Analiza_fin_extinsa'!K10/('1C-Analiza_fin_extinsa'!K11+'1C-Analiza_fin_extinsa'!K16)),"",'1C-Analiza_fin_extinsa'!K10/('1C-Analiza_fin_extinsa'!K11+'1C-Analiza_fin_extinsa'!K16))</f>
        <v/>
      </c>
      <c r="L91" s="129" t="str">
        <f>IF(ISERROR('1C-Analiza_fin_extinsa'!L10/('1C-Analiza_fin_extinsa'!L11+'1C-Analiza_fin_extinsa'!L16)),"",'1C-Analiza_fin_extinsa'!L10/('1C-Analiza_fin_extinsa'!L11+'1C-Analiza_fin_extinsa'!L16))</f>
        <v/>
      </c>
      <c r="M91" s="129" t="str">
        <f>IF(ISERROR('1C-Analiza_fin_extinsa'!M10/('1C-Analiza_fin_extinsa'!M11+'1C-Analiza_fin_extinsa'!M16)),"",'1C-Analiza_fin_extinsa'!M10/('1C-Analiza_fin_extinsa'!M11+'1C-Analiza_fin_extinsa'!M16))</f>
        <v/>
      </c>
      <c r="N91" s="129" t="str">
        <f>IF(ISERROR('1C-Analiza_fin_extinsa'!N10/('1C-Analiza_fin_extinsa'!N11+'1C-Analiza_fin_extinsa'!N16)),"",'1C-Analiza_fin_extinsa'!N10/('1C-Analiza_fin_extinsa'!N11+'1C-Analiza_fin_extinsa'!N16))</f>
        <v/>
      </c>
    </row>
    <row r="92" spans="1:14" s="64" customFormat="1" ht="39" x14ac:dyDescent="0.35">
      <c r="A92" s="109" t="s">
        <v>267</v>
      </c>
      <c r="B92" s="130" t="str">
        <f>IF(ISERROR('1C-Analiza_fin_extinsa'!B20/('1C-Analiza_fin_extinsa'!B20+'1C-Analiza_fin_extinsa'!B16)),"",'1C-Analiza_fin_extinsa'!B20/('1C-Analiza_fin_extinsa'!B20+'1C-Analiza_fin_extinsa'!B16))</f>
        <v/>
      </c>
      <c r="C92" s="130" t="str">
        <f>IF(ISERROR('1C-Analiza_fin_extinsa'!C20/('1C-Analiza_fin_extinsa'!C20+'1C-Analiza_fin_extinsa'!C16)),"",'1C-Analiza_fin_extinsa'!C20/('1C-Analiza_fin_extinsa'!C20+'1C-Analiza_fin_extinsa'!C16))</f>
        <v/>
      </c>
      <c r="D92" s="130" t="str">
        <f>IF(ISERROR('1C-Analiza_fin_extinsa'!D20/('1C-Analiza_fin_extinsa'!D20+'1C-Analiza_fin_extinsa'!D16)),"",'1C-Analiza_fin_extinsa'!D20/('1C-Analiza_fin_extinsa'!D20+'1C-Analiza_fin_extinsa'!D16))</f>
        <v/>
      </c>
      <c r="E92" s="130" t="str">
        <f>IF(ISERROR('1C-Analiza_fin_extinsa'!E20/('1C-Analiza_fin_extinsa'!E20+'1C-Analiza_fin_extinsa'!E16)),"",'1C-Analiza_fin_extinsa'!E20/('1C-Analiza_fin_extinsa'!E20+'1C-Analiza_fin_extinsa'!E16))</f>
        <v/>
      </c>
      <c r="F92" s="130" t="str">
        <f>IF(ISERROR('1C-Analiza_fin_extinsa'!F20/('1C-Analiza_fin_extinsa'!F20+'1C-Analiza_fin_extinsa'!F16)),"",'1C-Analiza_fin_extinsa'!F20/('1C-Analiza_fin_extinsa'!F20+'1C-Analiza_fin_extinsa'!F16))</f>
        <v/>
      </c>
      <c r="G92" s="130" t="str">
        <f>IF(ISERROR('1C-Analiza_fin_extinsa'!G20/('1C-Analiza_fin_extinsa'!G20+'1C-Analiza_fin_extinsa'!G16)),"",'1C-Analiza_fin_extinsa'!G20/('1C-Analiza_fin_extinsa'!G20+'1C-Analiza_fin_extinsa'!G16))</f>
        <v/>
      </c>
      <c r="H92" s="130" t="str">
        <f>IF(ISERROR('1C-Analiza_fin_extinsa'!H20/('1C-Analiza_fin_extinsa'!H20+'1C-Analiza_fin_extinsa'!H16)),"",'1C-Analiza_fin_extinsa'!H20/('1C-Analiza_fin_extinsa'!H20+'1C-Analiza_fin_extinsa'!H16))</f>
        <v/>
      </c>
      <c r="I92" s="130" t="str">
        <f>IF(ISERROR('1C-Analiza_fin_extinsa'!I20/('1C-Analiza_fin_extinsa'!I20+'1C-Analiza_fin_extinsa'!I16)),"",'1C-Analiza_fin_extinsa'!I20/('1C-Analiza_fin_extinsa'!I20+'1C-Analiza_fin_extinsa'!I16))</f>
        <v/>
      </c>
      <c r="J92" s="130" t="str">
        <f>IF(ISERROR('1C-Analiza_fin_extinsa'!J20/('1C-Analiza_fin_extinsa'!J20+'1C-Analiza_fin_extinsa'!J16)),"",'1C-Analiza_fin_extinsa'!J20/('1C-Analiza_fin_extinsa'!J20+'1C-Analiza_fin_extinsa'!J16))</f>
        <v/>
      </c>
      <c r="K92" s="130" t="str">
        <f>IF(ISERROR('1C-Analiza_fin_extinsa'!K20/('1C-Analiza_fin_extinsa'!K20+'1C-Analiza_fin_extinsa'!K16)),"",'1C-Analiza_fin_extinsa'!K20/('1C-Analiza_fin_extinsa'!K20+'1C-Analiza_fin_extinsa'!K16))</f>
        <v/>
      </c>
      <c r="L92" s="130" t="str">
        <f>IF(ISERROR('1C-Analiza_fin_extinsa'!L20/('1C-Analiza_fin_extinsa'!L20+'1C-Analiza_fin_extinsa'!L16)),"",'1C-Analiza_fin_extinsa'!L20/('1C-Analiza_fin_extinsa'!L20+'1C-Analiza_fin_extinsa'!L16))</f>
        <v/>
      </c>
      <c r="M92" s="130" t="str">
        <f>IF(ISERROR('1C-Analiza_fin_extinsa'!M20/('1C-Analiza_fin_extinsa'!M20+'1C-Analiza_fin_extinsa'!M16)),"",'1C-Analiza_fin_extinsa'!M20/('1C-Analiza_fin_extinsa'!M20+'1C-Analiza_fin_extinsa'!M16))</f>
        <v/>
      </c>
      <c r="N92" s="130" t="str">
        <f>IF(ISERROR('1C-Analiza_fin_extinsa'!N20/('1C-Analiza_fin_extinsa'!N20+'1C-Analiza_fin_extinsa'!N16)),"",'1C-Analiza_fin_extinsa'!N20/('1C-Analiza_fin_extinsa'!N20+'1C-Analiza_fin_extinsa'!N16))</f>
        <v/>
      </c>
    </row>
    <row r="93" spans="1:14" s="64" customFormat="1" ht="26" x14ac:dyDescent="0.35">
      <c r="A93" s="109" t="s">
        <v>268</v>
      </c>
      <c r="B93" s="110" t="str">
        <f>IF(ISERROR('1C-Analiza_fin_extinsa'!B20/'1C-Analiza_fin_extinsa'!B21),"",'1C-Analiza_fin_extinsa'!B20/'1C-Analiza_fin_extinsa'!B21)</f>
        <v/>
      </c>
      <c r="C93" s="110" t="str">
        <f>IF(ISERROR('1C-Analiza_fin_extinsa'!C20/'1C-Analiza_fin_extinsa'!C21),"",'1C-Analiza_fin_extinsa'!C20/'1C-Analiza_fin_extinsa'!C21)</f>
        <v/>
      </c>
      <c r="D93" s="110" t="str">
        <f>IF(ISERROR('1C-Analiza_fin_extinsa'!D20/'1C-Analiza_fin_extinsa'!D21),"",'1C-Analiza_fin_extinsa'!D20/'1C-Analiza_fin_extinsa'!D21)</f>
        <v/>
      </c>
      <c r="E93" s="110" t="str">
        <f>IF(ISERROR('1C-Analiza_fin_extinsa'!E20/'1C-Analiza_fin_extinsa'!E21),"",'1C-Analiza_fin_extinsa'!E20/'1C-Analiza_fin_extinsa'!E21)</f>
        <v/>
      </c>
      <c r="F93" s="110" t="str">
        <f>IF(ISERROR('1C-Analiza_fin_extinsa'!F20/'1C-Analiza_fin_extinsa'!F21),"",'1C-Analiza_fin_extinsa'!F20/'1C-Analiza_fin_extinsa'!F21)</f>
        <v/>
      </c>
      <c r="G93" s="110" t="str">
        <f>IF(ISERROR('1C-Analiza_fin_extinsa'!G20/'1C-Analiza_fin_extinsa'!G21),"",'1C-Analiza_fin_extinsa'!G20/'1C-Analiza_fin_extinsa'!G21)</f>
        <v/>
      </c>
      <c r="H93" s="110" t="str">
        <f>IF(ISERROR('1C-Analiza_fin_extinsa'!H20/'1C-Analiza_fin_extinsa'!H21),"",'1C-Analiza_fin_extinsa'!H20/'1C-Analiza_fin_extinsa'!H21)</f>
        <v/>
      </c>
      <c r="I93" s="110" t="str">
        <f>IF(ISERROR('1C-Analiza_fin_extinsa'!I20/'1C-Analiza_fin_extinsa'!I21),"",'1C-Analiza_fin_extinsa'!I20/'1C-Analiza_fin_extinsa'!I21)</f>
        <v/>
      </c>
      <c r="J93" s="110" t="str">
        <f>IF(ISERROR('1C-Analiza_fin_extinsa'!J20/'1C-Analiza_fin_extinsa'!J21),"",'1C-Analiza_fin_extinsa'!J20/'1C-Analiza_fin_extinsa'!J21)</f>
        <v/>
      </c>
      <c r="K93" s="110" t="str">
        <f>IF(ISERROR('1C-Analiza_fin_extinsa'!K20/'1C-Analiza_fin_extinsa'!K21),"",'1C-Analiza_fin_extinsa'!K20/'1C-Analiza_fin_extinsa'!K21)</f>
        <v/>
      </c>
      <c r="L93" s="110" t="str">
        <f>IF(ISERROR('1C-Analiza_fin_extinsa'!L20/'1C-Analiza_fin_extinsa'!L21),"",'1C-Analiza_fin_extinsa'!L20/'1C-Analiza_fin_extinsa'!L21)</f>
        <v/>
      </c>
      <c r="M93" s="110" t="str">
        <f>IF(ISERROR('1C-Analiza_fin_extinsa'!M20/'1C-Analiza_fin_extinsa'!M21),"",'1C-Analiza_fin_extinsa'!M20/'1C-Analiza_fin_extinsa'!M21)</f>
        <v/>
      </c>
      <c r="N93" s="110" t="str">
        <f>IF(ISERROR('1C-Analiza_fin_extinsa'!N20/'1C-Analiza_fin_extinsa'!N21),"",'1C-Analiza_fin_extinsa'!N20/'1C-Analiza_fin_extinsa'!N21)</f>
        <v/>
      </c>
    </row>
    <row r="94" spans="1:14" s="64" customFormat="1" ht="26" x14ac:dyDescent="0.35">
      <c r="A94" s="109" t="s">
        <v>269</v>
      </c>
      <c r="B94" s="110" t="str">
        <f>IF(ISERROR('1C-Analiza_fin_extinsa'!B16/'1C-Analiza_fin_extinsa'!B20),"",'1C-Analiza_fin_extinsa'!B16/'1C-Analiza_fin_extinsa'!B20)</f>
        <v/>
      </c>
      <c r="C94" s="110" t="str">
        <f>IF(ISERROR('1C-Analiza_fin_extinsa'!C16/'1C-Analiza_fin_extinsa'!C20),"",'1C-Analiza_fin_extinsa'!C16/'1C-Analiza_fin_extinsa'!C20)</f>
        <v/>
      </c>
      <c r="D94" s="110" t="str">
        <f>IF(ISERROR('1C-Analiza_fin_extinsa'!D16/'1C-Analiza_fin_extinsa'!D20),"",'1C-Analiza_fin_extinsa'!D16/'1C-Analiza_fin_extinsa'!D20)</f>
        <v/>
      </c>
      <c r="E94" s="110" t="str">
        <f>IF(ISERROR('1C-Analiza_fin_extinsa'!E16/'1C-Analiza_fin_extinsa'!E20),"",'1C-Analiza_fin_extinsa'!E16/'1C-Analiza_fin_extinsa'!E20)</f>
        <v/>
      </c>
      <c r="F94" s="110" t="str">
        <f>IF(ISERROR('1C-Analiza_fin_extinsa'!F16/'1C-Analiza_fin_extinsa'!F20),"",'1C-Analiza_fin_extinsa'!F16/'1C-Analiza_fin_extinsa'!F20)</f>
        <v/>
      </c>
      <c r="G94" s="110" t="str">
        <f>IF(ISERROR('1C-Analiza_fin_extinsa'!G16/'1C-Analiza_fin_extinsa'!G20),"",'1C-Analiza_fin_extinsa'!G16/'1C-Analiza_fin_extinsa'!G20)</f>
        <v/>
      </c>
      <c r="H94" s="110" t="str">
        <f>IF(ISERROR('1C-Analiza_fin_extinsa'!H16/'1C-Analiza_fin_extinsa'!H20),"",'1C-Analiza_fin_extinsa'!H16/'1C-Analiza_fin_extinsa'!H20)</f>
        <v/>
      </c>
      <c r="I94" s="110" t="str">
        <f>IF(ISERROR('1C-Analiza_fin_extinsa'!I16/'1C-Analiza_fin_extinsa'!I20),"",'1C-Analiza_fin_extinsa'!I16/'1C-Analiza_fin_extinsa'!I20)</f>
        <v/>
      </c>
      <c r="J94" s="110" t="str">
        <f>IF(ISERROR('1C-Analiza_fin_extinsa'!J16/'1C-Analiza_fin_extinsa'!J20),"",'1C-Analiza_fin_extinsa'!J16/'1C-Analiza_fin_extinsa'!J20)</f>
        <v/>
      </c>
      <c r="K94" s="110" t="str">
        <f>IF(ISERROR('1C-Analiza_fin_extinsa'!K16/'1C-Analiza_fin_extinsa'!K20),"",'1C-Analiza_fin_extinsa'!K16/'1C-Analiza_fin_extinsa'!K20)</f>
        <v/>
      </c>
      <c r="L94" s="110" t="str">
        <f>IF(ISERROR('1C-Analiza_fin_extinsa'!L16/'1C-Analiza_fin_extinsa'!L20),"",'1C-Analiza_fin_extinsa'!L16/'1C-Analiza_fin_extinsa'!L20)</f>
        <v/>
      </c>
      <c r="M94" s="110" t="str">
        <f>IF(ISERROR('1C-Analiza_fin_extinsa'!M16/'1C-Analiza_fin_extinsa'!M20),"",'1C-Analiza_fin_extinsa'!M16/'1C-Analiza_fin_extinsa'!M20)</f>
        <v/>
      </c>
      <c r="N94" s="110" t="str">
        <f>IF(ISERROR('1C-Analiza_fin_extinsa'!N16/'1C-Analiza_fin_extinsa'!N20),"",'1C-Analiza_fin_extinsa'!N16/'1C-Analiza_fin_extinsa'!N20)</f>
        <v/>
      </c>
    </row>
    <row r="95" spans="1:14" s="64" customFormat="1" ht="26" x14ac:dyDescent="0.35">
      <c r="A95" s="109" t="s">
        <v>270</v>
      </c>
      <c r="B95" s="110" t="str">
        <f>IF(ISERROR('1C-Analiza_fin_extinsa'!B16/'1C-Analiza_fin_extinsa'!B21),"",'1C-Analiza_fin_extinsa'!B16/'1C-Analiza_fin_extinsa'!B21)</f>
        <v/>
      </c>
      <c r="C95" s="110" t="str">
        <f>IF(ISERROR('1C-Analiza_fin_extinsa'!C16/'1C-Analiza_fin_extinsa'!C21),"",'1C-Analiza_fin_extinsa'!C16/'1C-Analiza_fin_extinsa'!C21)</f>
        <v/>
      </c>
      <c r="D95" s="110" t="str">
        <f>IF(ISERROR('1C-Analiza_fin_extinsa'!D16/'1C-Analiza_fin_extinsa'!D21),"",'1C-Analiza_fin_extinsa'!D16/'1C-Analiza_fin_extinsa'!D21)</f>
        <v/>
      </c>
      <c r="E95" s="110" t="str">
        <f>IF(ISERROR('1C-Analiza_fin_extinsa'!E16/'1C-Analiza_fin_extinsa'!E21),"",'1C-Analiza_fin_extinsa'!E16/'1C-Analiza_fin_extinsa'!E21)</f>
        <v/>
      </c>
      <c r="F95" s="110" t="str">
        <f>IF(ISERROR('1C-Analiza_fin_extinsa'!F16/'1C-Analiza_fin_extinsa'!F21),"",'1C-Analiza_fin_extinsa'!F16/'1C-Analiza_fin_extinsa'!F21)</f>
        <v/>
      </c>
      <c r="G95" s="110" t="str">
        <f>IF(ISERROR('1C-Analiza_fin_extinsa'!G16/'1C-Analiza_fin_extinsa'!G21),"",'1C-Analiza_fin_extinsa'!G16/'1C-Analiza_fin_extinsa'!G21)</f>
        <v/>
      </c>
      <c r="H95" s="110" t="str">
        <f>IF(ISERROR('1C-Analiza_fin_extinsa'!H16/'1C-Analiza_fin_extinsa'!H21),"",'1C-Analiza_fin_extinsa'!H16/'1C-Analiza_fin_extinsa'!H21)</f>
        <v/>
      </c>
      <c r="I95" s="110" t="str">
        <f>IF(ISERROR('1C-Analiza_fin_extinsa'!I16/'1C-Analiza_fin_extinsa'!I21),"",'1C-Analiza_fin_extinsa'!I16/'1C-Analiza_fin_extinsa'!I21)</f>
        <v/>
      </c>
      <c r="J95" s="110" t="str">
        <f>IF(ISERROR('1C-Analiza_fin_extinsa'!J16/'1C-Analiza_fin_extinsa'!J21),"",'1C-Analiza_fin_extinsa'!J16/'1C-Analiza_fin_extinsa'!J21)</f>
        <v/>
      </c>
      <c r="K95" s="110" t="str">
        <f>IF(ISERROR('1C-Analiza_fin_extinsa'!K16/'1C-Analiza_fin_extinsa'!K21),"",'1C-Analiza_fin_extinsa'!K16/'1C-Analiza_fin_extinsa'!K21)</f>
        <v/>
      </c>
      <c r="L95" s="110" t="str">
        <f>IF(ISERROR('1C-Analiza_fin_extinsa'!L16/'1C-Analiza_fin_extinsa'!L21),"",'1C-Analiza_fin_extinsa'!L16/'1C-Analiza_fin_extinsa'!L21)</f>
        <v/>
      </c>
      <c r="M95" s="110" t="str">
        <f>IF(ISERROR('1C-Analiza_fin_extinsa'!M16/'1C-Analiza_fin_extinsa'!M21),"",'1C-Analiza_fin_extinsa'!M16/'1C-Analiza_fin_extinsa'!M21)</f>
        <v/>
      </c>
      <c r="N95" s="110" t="str">
        <f>IF(ISERROR('1C-Analiza_fin_extinsa'!N16/'1C-Analiza_fin_extinsa'!N21),"",'1C-Analiza_fin_extinsa'!N16/'1C-Analiza_fin_extinsa'!N21)</f>
        <v/>
      </c>
    </row>
    <row r="96" spans="1:14" s="64" customFormat="1" ht="15" customHeight="1" x14ac:dyDescent="0.35">
      <c r="A96" s="109" t="s">
        <v>271</v>
      </c>
      <c r="B96" s="110" t="str">
        <f>IF(ISERROR('1C-Analiza_fin_extinsa'!B11/'1C-Analiza_fin_extinsa'!B21),"",'1C-Analiza_fin_extinsa'!B11/'1C-Analiza_fin_extinsa'!B21)</f>
        <v/>
      </c>
      <c r="C96" s="110" t="str">
        <f>IF(ISERROR('1C-Analiza_fin_extinsa'!C11/'1C-Analiza_fin_extinsa'!C21),"",'1C-Analiza_fin_extinsa'!C11/'1C-Analiza_fin_extinsa'!C21)</f>
        <v/>
      </c>
      <c r="D96" s="110" t="str">
        <f>IF(ISERROR('1C-Analiza_fin_extinsa'!D11/'1C-Analiza_fin_extinsa'!D21),"",'1C-Analiza_fin_extinsa'!D11/'1C-Analiza_fin_extinsa'!D21)</f>
        <v/>
      </c>
      <c r="E96" s="110" t="str">
        <f>IF(ISERROR('1C-Analiza_fin_extinsa'!E11/'1C-Analiza_fin_extinsa'!E21),"",'1C-Analiza_fin_extinsa'!E11/'1C-Analiza_fin_extinsa'!E21)</f>
        <v/>
      </c>
      <c r="F96" s="110" t="str">
        <f>IF(ISERROR('1C-Analiza_fin_extinsa'!F11/'1C-Analiza_fin_extinsa'!F21),"",'1C-Analiza_fin_extinsa'!F11/'1C-Analiza_fin_extinsa'!F21)</f>
        <v/>
      </c>
      <c r="G96" s="110" t="str">
        <f>IF(ISERROR('1C-Analiza_fin_extinsa'!G11/'1C-Analiza_fin_extinsa'!G21),"",'1C-Analiza_fin_extinsa'!G11/'1C-Analiza_fin_extinsa'!G21)</f>
        <v/>
      </c>
      <c r="H96" s="110" t="str">
        <f>IF(ISERROR('1C-Analiza_fin_extinsa'!H11/'1C-Analiza_fin_extinsa'!H21),"",'1C-Analiza_fin_extinsa'!H11/'1C-Analiza_fin_extinsa'!H21)</f>
        <v/>
      </c>
      <c r="I96" s="110" t="str">
        <f>IF(ISERROR('1C-Analiza_fin_extinsa'!I11/'1C-Analiza_fin_extinsa'!I21),"",'1C-Analiza_fin_extinsa'!I11/'1C-Analiza_fin_extinsa'!I21)</f>
        <v/>
      </c>
      <c r="J96" s="110" t="str">
        <f>IF(ISERROR('1C-Analiza_fin_extinsa'!J11/'1C-Analiza_fin_extinsa'!J21),"",'1C-Analiza_fin_extinsa'!J11/'1C-Analiza_fin_extinsa'!J21)</f>
        <v/>
      </c>
      <c r="K96" s="110" t="str">
        <f>IF(ISERROR('1C-Analiza_fin_extinsa'!K11/'1C-Analiza_fin_extinsa'!K21),"",'1C-Analiza_fin_extinsa'!K11/'1C-Analiza_fin_extinsa'!K21)</f>
        <v/>
      </c>
      <c r="L96" s="110" t="str">
        <f>IF(ISERROR('1C-Analiza_fin_extinsa'!L11/'1C-Analiza_fin_extinsa'!L21),"",'1C-Analiza_fin_extinsa'!L11/'1C-Analiza_fin_extinsa'!L21)</f>
        <v/>
      </c>
      <c r="M96" s="110" t="str">
        <f>IF(ISERROR('1C-Analiza_fin_extinsa'!M11/'1C-Analiza_fin_extinsa'!M21),"",'1C-Analiza_fin_extinsa'!M11/'1C-Analiza_fin_extinsa'!M21)</f>
        <v/>
      </c>
      <c r="N96" s="110" t="str">
        <f>IF(ISERROR('1C-Analiza_fin_extinsa'!N11/'1C-Analiza_fin_extinsa'!N21),"",'1C-Analiza_fin_extinsa'!N11/'1C-Analiza_fin_extinsa'!N21)</f>
        <v/>
      </c>
    </row>
    <row r="97" spans="1:14" s="64" customFormat="1" ht="26" x14ac:dyDescent="0.35">
      <c r="A97" s="114" t="s">
        <v>272</v>
      </c>
      <c r="B97" s="115" t="str">
        <f>IF(ISERROR(('1C-Analiza_fin_extinsa'!B11+'1C-Analiza_fin_extinsa'!B16)/'1C-Analiza_fin_extinsa'!B21),"",('1C-Analiza_fin_extinsa'!B11+'1C-Analiza_fin_extinsa'!B16)/'1C-Analiza_fin_extinsa'!B21)</f>
        <v/>
      </c>
      <c r="C97" s="115" t="str">
        <f>IF(ISERROR(('1C-Analiza_fin_extinsa'!C11+'1C-Analiza_fin_extinsa'!C16)/'1C-Analiza_fin_extinsa'!C21),"",('1C-Analiza_fin_extinsa'!C11+'1C-Analiza_fin_extinsa'!C16)/'1C-Analiza_fin_extinsa'!C21)</f>
        <v/>
      </c>
      <c r="D97" s="115" t="str">
        <f>IF(ISERROR(('1C-Analiza_fin_extinsa'!D11+'1C-Analiza_fin_extinsa'!D16)/'1C-Analiza_fin_extinsa'!D21),"",('1C-Analiza_fin_extinsa'!D11+'1C-Analiza_fin_extinsa'!D16)/'1C-Analiza_fin_extinsa'!D21)</f>
        <v/>
      </c>
      <c r="E97" s="115" t="str">
        <f>IF(ISERROR(('1C-Analiza_fin_extinsa'!E11+'1C-Analiza_fin_extinsa'!E16)/'1C-Analiza_fin_extinsa'!E21),"",('1C-Analiza_fin_extinsa'!E11+'1C-Analiza_fin_extinsa'!E16)/'1C-Analiza_fin_extinsa'!E21)</f>
        <v/>
      </c>
      <c r="F97" s="115" t="str">
        <f>IF(ISERROR(('1C-Analiza_fin_extinsa'!F11+'1C-Analiza_fin_extinsa'!F16)/'1C-Analiza_fin_extinsa'!F21),"",('1C-Analiza_fin_extinsa'!F11+'1C-Analiza_fin_extinsa'!F16)/'1C-Analiza_fin_extinsa'!F21)</f>
        <v/>
      </c>
      <c r="G97" s="115" t="str">
        <f>IF(ISERROR(('1C-Analiza_fin_extinsa'!G11+'1C-Analiza_fin_extinsa'!G16)/'1C-Analiza_fin_extinsa'!G21),"",('1C-Analiza_fin_extinsa'!G11+'1C-Analiza_fin_extinsa'!G16)/'1C-Analiza_fin_extinsa'!G21)</f>
        <v/>
      </c>
      <c r="H97" s="115" t="str">
        <f>IF(ISERROR(('1C-Analiza_fin_extinsa'!H11+'1C-Analiza_fin_extinsa'!H16)/'1C-Analiza_fin_extinsa'!H21),"",('1C-Analiza_fin_extinsa'!H11+'1C-Analiza_fin_extinsa'!H16)/'1C-Analiza_fin_extinsa'!H21)</f>
        <v/>
      </c>
      <c r="I97" s="115" t="str">
        <f>IF(ISERROR(('1C-Analiza_fin_extinsa'!I11+'1C-Analiza_fin_extinsa'!I16)/'1C-Analiza_fin_extinsa'!I21),"",('1C-Analiza_fin_extinsa'!I11+'1C-Analiza_fin_extinsa'!I16)/'1C-Analiza_fin_extinsa'!I21)</f>
        <v/>
      </c>
      <c r="J97" s="115" t="str">
        <f>IF(ISERROR(('1C-Analiza_fin_extinsa'!J11+'1C-Analiza_fin_extinsa'!J16)/'1C-Analiza_fin_extinsa'!J21),"",('1C-Analiza_fin_extinsa'!J11+'1C-Analiza_fin_extinsa'!J16)/'1C-Analiza_fin_extinsa'!J21)</f>
        <v/>
      </c>
      <c r="K97" s="115" t="str">
        <f>IF(ISERROR(('1C-Analiza_fin_extinsa'!K11+'1C-Analiza_fin_extinsa'!K16)/'1C-Analiza_fin_extinsa'!K21),"",('1C-Analiza_fin_extinsa'!K11+'1C-Analiza_fin_extinsa'!K16)/'1C-Analiza_fin_extinsa'!K21)</f>
        <v/>
      </c>
      <c r="L97" s="115" t="str">
        <f>IF(ISERROR(('1C-Analiza_fin_extinsa'!L11+'1C-Analiza_fin_extinsa'!L16)/'1C-Analiza_fin_extinsa'!L21),"",('1C-Analiza_fin_extinsa'!L11+'1C-Analiza_fin_extinsa'!L16)/'1C-Analiza_fin_extinsa'!L21)</f>
        <v/>
      </c>
      <c r="M97" s="115" t="str">
        <f>IF(ISERROR(('1C-Analiza_fin_extinsa'!M11+'1C-Analiza_fin_extinsa'!M16)/'1C-Analiza_fin_extinsa'!M21),"",('1C-Analiza_fin_extinsa'!M11+'1C-Analiza_fin_extinsa'!M16)/'1C-Analiza_fin_extinsa'!M21)</f>
        <v/>
      </c>
      <c r="N97" s="115" t="str">
        <f>IF(ISERROR(('1C-Analiza_fin_extinsa'!N11+'1C-Analiza_fin_extinsa'!N16)/'1C-Analiza_fin_extinsa'!N21),"",('1C-Analiza_fin_extinsa'!N11+'1C-Analiza_fin_extinsa'!N16)/'1C-Analiza_fin_extinsa'!N21)</f>
        <v/>
      </c>
    </row>
    <row r="98" spans="1:14" x14ac:dyDescent="0.35">
      <c r="A98" s="125"/>
      <c r="B98" s="28"/>
      <c r="C98" s="28"/>
      <c r="D98" s="28"/>
    </row>
    <row r="99" spans="1:14" x14ac:dyDescent="0.35">
      <c r="A99" s="125"/>
      <c r="B99" s="28"/>
      <c r="C99" s="28"/>
      <c r="D99" s="28"/>
    </row>
    <row r="100" spans="1:14" x14ac:dyDescent="0.35">
      <c r="A100" s="125"/>
      <c r="B100" s="28"/>
      <c r="C100" s="28"/>
      <c r="D100" s="28"/>
    </row>
    <row r="101" spans="1:14" x14ac:dyDescent="0.35">
      <c r="A101" s="125"/>
      <c r="B101" s="28"/>
      <c r="C101" s="28"/>
      <c r="D101" s="28"/>
    </row>
    <row r="102" spans="1:14" x14ac:dyDescent="0.35">
      <c r="A102" s="125"/>
      <c r="B102" s="28"/>
      <c r="C102" s="28"/>
      <c r="D102" s="28"/>
    </row>
    <row r="103" spans="1:14" x14ac:dyDescent="0.35">
      <c r="A103" s="125"/>
      <c r="B103" s="28"/>
      <c r="C103" s="28"/>
      <c r="D103" s="28"/>
    </row>
    <row r="104" spans="1:14" x14ac:dyDescent="0.35">
      <c r="A104" s="125"/>
      <c r="B104" s="28"/>
      <c r="C104" s="28"/>
      <c r="D104" s="28"/>
    </row>
    <row r="105" spans="1:14" x14ac:dyDescent="0.35">
      <c r="A105" s="125"/>
      <c r="B105" s="28"/>
      <c r="C105" s="28"/>
      <c r="D105" s="28"/>
    </row>
    <row r="106" spans="1:14" x14ac:dyDescent="0.35">
      <c r="A106" s="125"/>
      <c r="B106" s="28"/>
      <c r="C106" s="28"/>
      <c r="D106" s="28"/>
    </row>
    <row r="107" spans="1:14" x14ac:dyDescent="0.35">
      <c r="A107" s="125"/>
      <c r="B107" s="28"/>
      <c r="C107" s="28"/>
      <c r="D107" s="28"/>
    </row>
    <row r="108" spans="1:14" x14ac:dyDescent="0.35">
      <c r="A108" s="125"/>
      <c r="B108" s="28"/>
      <c r="C108" s="28"/>
      <c r="D108" s="28"/>
    </row>
    <row r="109" spans="1:14" x14ac:dyDescent="0.35">
      <c r="A109" s="125"/>
      <c r="B109" s="28"/>
      <c r="C109" s="28"/>
      <c r="D109" s="28"/>
    </row>
    <row r="110" spans="1:14" x14ac:dyDescent="0.35">
      <c r="A110" s="125"/>
      <c r="B110" s="28"/>
      <c r="C110" s="28"/>
      <c r="D110" s="28"/>
    </row>
    <row r="111" spans="1:14" x14ac:dyDescent="0.35">
      <c r="A111" s="125"/>
      <c r="B111" s="28"/>
      <c r="C111" s="28"/>
      <c r="D111" s="28"/>
    </row>
    <row r="112" spans="1:14" x14ac:dyDescent="0.35">
      <c r="A112" s="125"/>
      <c r="B112" s="28"/>
      <c r="C112" s="28"/>
      <c r="D112" s="28"/>
    </row>
    <row r="113" spans="1:4" x14ac:dyDescent="0.35">
      <c r="A113" s="125"/>
      <c r="B113" s="28"/>
      <c r="C113" s="28"/>
      <c r="D113" s="28"/>
    </row>
    <row r="114" spans="1:4" x14ac:dyDescent="0.35">
      <c r="A114" s="125"/>
      <c r="B114" s="28"/>
      <c r="C114" s="28"/>
      <c r="D114" s="28"/>
    </row>
    <row r="115" spans="1:4" x14ac:dyDescent="0.35">
      <c r="A115" s="125"/>
      <c r="B115" s="28"/>
      <c r="C115" s="28"/>
      <c r="D115" s="28"/>
    </row>
    <row r="116" spans="1:4" x14ac:dyDescent="0.35">
      <c r="A116" s="125"/>
      <c r="B116" s="28"/>
      <c r="C116" s="28"/>
      <c r="D116" s="28"/>
    </row>
    <row r="117" spans="1:4" x14ac:dyDescent="0.35">
      <c r="A117" s="125"/>
      <c r="B117" s="28"/>
      <c r="C117" s="28"/>
      <c r="D117" s="28"/>
    </row>
    <row r="118" spans="1:4" x14ac:dyDescent="0.35">
      <c r="A118" s="125"/>
      <c r="B118" s="28"/>
      <c r="C118" s="28"/>
      <c r="D118" s="28"/>
    </row>
    <row r="119" spans="1:4" x14ac:dyDescent="0.35">
      <c r="A119" s="125"/>
      <c r="B119" s="28"/>
      <c r="C119" s="28"/>
      <c r="D119" s="28"/>
    </row>
    <row r="120" spans="1:4" x14ac:dyDescent="0.35">
      <c r="A120" s="125"/>
      <c r="B120" s="28"/>
      <c r="C120" s="28"/>
      <c r="D120" s="28"/>
    </row>
    <row r="121" spans="1:4" x14ac:dyDescent="0.35">
      <c r="A121" s="125"/>
      <c r="B121" s="28"/>
      <c r="C121" s="28"/>
      <c r="D121" s="28"/>
    </row>
    <row r="122" spans="1:4" x14ac:dyDescent="0.35">
      <c r="A122" s="125"/>
      <c r="B122" s="28"/>
      <c r="C122" s="28"/>
      <c r="D122" s="28"/>
    </row>
    <row r="123" spans="1:4" x14ac:dyDescent="0.35">
      <c r="A123" s="125"/>
      <c r="B123" s="28"/>
      <c r="C123" s="28"/>
      <c r="D123" s="28"/>
    </row>
    <row r="124" spans="1:4" x14ac:dyDescent="0.35">
      <c r="A124" s="125"/>
      <c r="B124" s="28"/>
      <c r="C124" s="28"/>
      <c r="D124" s="28"/>
    </row>
    <row r="125" spans="1:4" x14ac:dyDescent="0.35">
      <c r="A125" s="125"/>
      <c r="B125" s="28"/>
      <c r="C125" s="28"/>
      <c r="D125" s="28"/>
    </row>
    <row r="126" spans="1:4" x14ac:dyDescent="0.35">
      <c r="A126" s="125"/>
      <c r="B126" s="28"/>
      <c r="C126" s="28"/>
      <c r="D126" s="28"/>
    </row>
    <row r="127" spans="1:4" x14ac:dyDescent="0.35">
      <c r="A127" s="125"/>
      <c r="B127" s="28"/>
      <c r="C127" s="28"/>
      <c r="D127" s="28"/>
    </row>
    <row r="128" spans="1:4" x14ac:dyDescent="0.35">
      <c r="A128" s="125"/>
      <c r="B128" s="28"/>
      <c r="C128" s="28"/>
      <c r="D128" s="28"/>
    </row>
    <row r="129" spans="1:4" x14ac:dyDescent="0.35">
      <c r="A129" s="125"/>
      <c r="B129" s="28"/>
      <c r="C129" s="28"/>
      <c r="D129" s="28"/>
    </row>
    <row r="130" spans="1:4" x14ac:dyDescent="0.35">
      <c r="A130" s="125"/>
      <c r="B130" s="28"/>
      <c r="C130" s="28"/>
      <c r="D130" s="28"/>
    </row>
    <row r="131" spans="1:4" x14ac:dyDescent="0.35">
      <c r="A131" s="125"/>
      <c r="B131" s="28"/>
      <c r="C131" s="28"/>
      <c r="D131" s="28"/>
    </row>
    <row r="132" spans="1:4" x14ac:dyDescent="0.35">
      <c r="A132" s="125"/>
      <c r="B132" s="28"/>
      <c r="C132" s="28"/>
      <c r="D132" s="28"/>
    </row>
    <row r="133" spans="1:4" x14ac:dyDescent="0.35">
      <c r="A133" s="125"/>
      <c r="B133" s="28"/>
      <c r="C133" s="28"/>
      <c r="D133" s="28"/>
    </row>
    <row r="134" spans="1:4" x14ac:dyDescent="0.35">
      <c r="A134" s="125"/>
      <c r="B134" s="28"/>
      <c r="C134" s="28"/>
      <c r="D134" s="28"/>
    </row>
    <row r="135" spans="1:4" x14ac:dyDescent="0.35">
      <c r="A135" s="125"/>
      <c r="B135" s="28"/>
      <c r="C135" s="28"/>
      <c r="D135" s="28"/>
    </row>
    <row r="136" spans="1:4" x14ac:dyDescent="0.35">
      <c r="A136" s="125"/>
      <c r="B136" s="28"/>
      <c r="C136" s="28"/>
      <c r="D136" s="28"/>
    </row>
    <row r="137" spans="1:4" x14ac:dyDescent="0.35">
      <c r="A137" s="125"/>
      <c r="B137" s="28"/>
      <c r="C137" s="28"/>
      <c r="D137" s="28"/>
    </row>
    <row r="138" spans="1:4" x14ac:dyDescent="0.35">
      <c r="A138" s="125"/>
      <c r="B138" s="28"/>
      <c r="C138" s="28"/>
      <c r="D138" s="28"/>
    </row>
    <row r="139" spans="1:4" x14ac:dyDescent="0.35">
      <c r="A139" s="125"/>
      <c r="B139" s="28"/>
      <c r="C139" s="28"/>
      <c r="D139" s="28"/>
    </row>
    <row r="140" spans="1:4" x14ac:dyDescent="0.35">
      <c r="A140" s="125"/>
      <c r="B140" s="28"/>
      <c r="C140" s="28"/>
      <c r="D140" s="28"/>
    </row>
    <row r="141" spans="1:4" x14ac:dyDescent="0.35">
      <c r="A141" s="125"/>
      <c r="B141" s="28"/>
      <c r="C141" s="28"/>
      <c r="D141" s="28"/>
    </row>
    <row r="142" spans="1:4" x14ac:dyDescent="0.35">
      <c r="A142" s="125"/>
      <c r="B142" s="28"/>
      <c r="C142" s="28"/>
      <c r="D142" s="28"/>
    </row>
    <row r="143" spans="1:4" x14ac:dyDescent="0.35">
      <c r="A143" s="125"/>
      <c r="B143" s="28"/>
      <c r="C143" s="28"/>
      <c r="D143" s="28"/>
    </row>
    <row r="144" spans="1:4" x14ac:dyDescent="0.35">
      <c r="A144" s="125"/>
      <c r="B144" s="28"/>
      <c r="C144" s="28"/>
      <c r="D144" s="28"/>
    </row>
    <row r="145" spans="1:4" x14ac:dyDescent="0.35">
      <c r="A145" s="125"/>
      <c r="B145" s="28"/>
      <c r="C145" s="28"/>
      <c r="D145" s="28"/>
    </row>
    <row r="146" spans="1:4" x14ac:dyDescent="0.35">
      <c r="A146" s="125"/>
      <c r="B146" s="28"/>
      <c r="C146" s="28"/>
      <c r="D146" s="28"/>
    </row>
    <row r="147" spans="1:4" x14ac:dyDescent="0.35">
      <c r="A147" s="125"/>
      <c r="B147" s="28"/>
      <c r="C147" s="28"/>
      <c r="D147" s="28"/>
    </row>
    <row r="148" spans="1:4" x14ac:dyDescent="0.35">
      <c r="A148" s="125"/>
      <c r="B148" s="28"/>
      <c r="C148" s="28"/>
      <c r="D148" s="28"/>
    </row>
    <row r="149" spans="1:4" x14ac:dyDescent="0.35">
      <c r="A149" s="125"/>
      <c r="B149" s="28"/>
      <c r="C149" s="28"/>
      <c r="D149" s="28"/>
    </row>
    <row r="150" spans="1:4" x14ac:dyDescent="0.35">
      <c r="A150" s="125"/>
      <c r="B150" s="28"/>
      <c r="C150" s="28"/>
      <c r="D150" s="28"/>
    </row>
    <row r="151" spans="1:4" x14ac:dyDescent="0.35">
      <c r="A151" s="125"/>
      <c r="B151" s="28"/>
      <c r="C151" s="28"/>
      <c r="D151" s="28"/>
    </row>
    <row r="152" spans="1:4" x14ac:dyDescent="0.35">
      <c r="A152" s="125"/>
      <c r="B152" s="28"/>
      <c r="C152" s="28"/>
      <c r="D152" s="28"/>
    </row>
    <row r="153" spans="1:4" x14ac:dyDescent="0.35">
      <c r="A153" s="125"/>
      <c r="B153" s="28"/>
      <c r="C153" s="28"/>
      <c r="D153" s="28"/>
    </row>
    <row r="154" spans="1:4" x14ac:dyDescent="0.35">
      <c r="A154" s="125"/>
      <c r="B154" s="28"/>
      <c r="C154" s="28"/>
      <c r="D154" s="28"/>
    </row>
    <row r="155" spans="1:4" x14ac:dyDescent="0.35">
      <c r="A155" s="125"/>
      <c r="B155" s="28"/>
      <c r="C155" s="28"/>
      <c r="D155" s="28"/>
    </row>
    <row r="156" spans="1:4" x14ac:dyDescent="0.35">
      <c r="A156" s="125"/>
      <c r="B156" s="28"/>
      <c r="C156" s="28"/>
      <c r="D156" s="28"/>
    </row>
    <row r="157" spans="1:4" x14ac:dyDescent="0.35">
      <c r="A157" s="125"/>
      <c r="B157" s="28"/>
      <c r="C157" s="28"/>
      <c r="D157" s="28"/>
    </row>
    <row r="158" spans="1:4" x14ac:dyDescent="0.35">
      <c r="A158" s="125"/>
      <c r="B158" s="28"/>
      <c r="C158" s="28"/>
      <c r="D158" s="28"/>
    </row>
    <row r="159" spans="1:4" x14ac:dyDescent="0.35">
      <c r="A159" s="125"/>
      <c r="B159" s="28"/>
      <c r="C159" s="28"/>
      <c r="D159" s="28"/>
    </row>
    <row r="160" spans="1:4" x14ac:dyDescent="0.35">
      <c r="A160" s="125"/>
      <c r="B160" s="28"/>
      <c r="C160" s="28"/>
      <c r="D160" s="28"/>
    </row>
    <row r="161" spans="1:4" x14ac:dyDescent="0.35">
      <c r="A161" s="125"/>
      <c r="B161" s="28"/>
      <c r="C161" s="28"/>
      <c r="D161" s="28"/>
    </row>
    <row r="162" spans="1:4" x14ac:dyDescent="0.35">
      <c r="A162" s="125"/>
      <c r="B162" s="28"/>
      <c r="C162" s="28"/>
      <c r="D162" s="28"/>
    </row>
    <row r="163" spans="1:4" x14ac:dyDescent="0.35">
      <c r="A163" s="125"/>
      <c r="B163" s="28"/>
      <c r="C163" s="28"/>
      <c r="D163" s="28"/>
    </row>
    <row r="164" spans="1:4" x14ac:dyDescent="0.35">
      <c r="A164" s="125"/>
      <c r="B164" s="28"/>
      <c r="C164" s="28"/>
      <c r="D164" s="28"/>
    </row>
    <row r="165" spans="1:4" x14ac:dyDescent="0.35">
      <c r="A165" s="125"/>
      <c r="B165" s="28"/>
      <c r="C165" s="28"/>
      <c r="D165" s="28"/>
    </row>
    <row r="166" spans="1:4" x14ac:dyDescent="0.35">
      <c r="A166" s="125"/>
      <c r="B166" s="28"/>
      <c r="C166" s="28"/>
      <c r="D166" s="28"/>
    </row>
    <row r="167" spans="1:4" x14ac:dyDescent="0.35">
      <c r="A167" s="125"/>
      <c r="B167" s="28"/>
      <c r="C167" s="28"/>
      <c r="D167" s="28"/>
    </row>
    <row r="168" spans="1:4" x14ac:dyDescent="0.35">
      <c r="A168" s="125"/>
      <c r="B168" s="28"/>
      <c r="C168" s="28"/>
      <c r="D168" s="28"/>
    </row>
    <row r="169" spans="1:4" x14ac:dyDescent="0.35">
      <c r="A169" s="125"/>
      <c r="B169" s="28"/>
      <c r="C169" s="28"/>
      <c r="D169" s="28"/>
    </row>
    <row r="170" spans="1:4" x14ac:dyDescent="0.35">
      <c r="A170" s="125"/>
      <c r="B170" s="28"/>
      <c r="C170" s="28"/>
      <c r="D170" s="28"/>
    </row>
    <row r="171" spans="1:4" x14ac:dyDescent="0.35">
      <c r="A171" s="125"/>
      <c r="B171" s="28"/>
      <c r="C171" s="28"/>
      <c r="D171" s="28"/>
    </row>
    <row r="172" spans="1:4" x14ac:dyDescent="0.35">
      <c r="A172" s="125"/>
      <c r="B172" s="28"/>
      <c r="C172" s="28"/>
      <c r="D172" s="28"/>
    </row>
    <row r="173" spans="1:4" x14ac:dyDescent="0.35">
      <c r="A173" s="125"/>
      <c r="B173" s="28"/>
      <c r="C173" s="28"/>
      <c r="D173" s="28"/>
    </row>
    <row r="174" spans="1:4" x14ac:dyDescent="0.35">
      <c r="A174" s="125"/>
      <c r="B174" s="28"/>
      <c r="C174" s="28"/>
      <c r="D174" s="28"/>
    </row>
    <row r="175" spans="1:4" x14ac:dyDescent="0.35">
      <c r="A175" s="125"/>
      <c r="B175" s="28"/>
      <c r="C175" s="28"/>
      <c r="D175" s="28"/>
    </row>
    <row r="176" spans="1:4" x14ac:dyDescent="0.35">
      <c r="A176" s="125"/>
      <c r="B176" s="28"/>
      <c r="C176" s="28"/>
      <c r="D176" s="28"/>
    </row>
    <row r="177" spans="1:4" x14ac:dyDescent="0.35">
      <c r="A177" s="125"/>
      <c r="B177" s="28"/>
      <c r="C177" s="28"/>
      <c r="D177" s="28"/>
    </row>
    <row r="178" spans="1:4" x14ac:dyDescent="0.35">
      <c r="A178" s="125"/>
      <c r="B178" s="28"/>
      <c r="C178" s="28"/>
      <c r="D178" s="28"/>
    </row>
    <row r="179" spans="1:4" x14ac:dyDescent="0.35">
      <c r="A179" s="125"/>
      <c r="B179" s="28"/>
      <c r="C179" s="28"/>
      <c r="D179" s="28"/>
    </row>
    <row r="180" spans="1:4" x14ac:dyDescent="0.35">
      <c r="A180" s="125"/>
      <c r="B180" s="28"/>
      <c r="C180" s="28"/>
      <c r="D180" s="28"/>
    </row>
    <row r="181" spans="1:4" x14ac:dyDescent="0.35">
      <c r="A181" s="125"/>
      <c r="B181" s="28"/>
      <c r="C181" s="28"/>
      <c r="D181" s="28"/>
    </row>
    <row r="182" spans="1:4" x14ac:dyDescent="0.35">
      <c r="A182" s="125"/>
      <c r="B182" s="28"/>
      <c r="C182" s="28"/>
      <c r="D182" s="28"/>
    </row>
    <row r="183" spans="1:4" x14ac:dyDescent="0.35">
      <c r="A183" s="125"/>
      <c r="B183" s="28"/>
      <c r="C183" s="28"/>
      <c r="D183" s="28"/>
    </row>
    <row r="184" spans="1:4" x14ac:dyDescent="0.35">
      <c r="A184" s="125"/>
      <c r="B184" s="28"/>
      <c r="C184" s="28"/>
      <c r="D184" s="28"/>
    </row>
    <row r="185" spans="1:4" x14ac:dyDescent="0.35">
      <c r="A185" s="125"/>
      <c r="B185" s="28"/>
      <c r="C185" s="28"/>
      <c r="D185" s="28"/>
    </row>
    <row r="186" spans="1:4" x14ac:dyDescent="0.35">
      <c r="A186" s="125"/>
      <c r="B186" s="28"/>
      <c r="C186" s="28"/>
      <c r="D186" s="28"/>
    </row>
    <row r="187" spans="1:4" x14ac:dyDescent="0.35">
      <c r="A187" s="125"/>
      <c r="B187" s="28"/>
      <c r="C187" s="28"/>
      <c r="D187" s="28"/>
    </row>
    <row r="188" spans="1:4" x14ac:dyDescent="0.35">
      <c r="A188" s="125"/>
      <c r="B188" s="28"/>
      <c r="C188" s="28"/>
      <c r="D188" s="28"/>
    </row>
    <row r="189" spans="1:4" x14ac:dyDescent="0.35">
      <c r="A189" s="125"/>
      <c r="B189" s="28"/>
      <c r="C189" s="28"/>
      <c r="D189" s="28"/>
    </row>
    <row r="190" spans="1:4" x14ac:dyDescent="0.35">
      <c r="A190" s="125"/>
      <c r="B190" s="28"/>
      <c r="C190" s="28"/>
      <c r="D190" s="28"/>
    </row>
    <row r="191" spans="1:4" x14ac:dyDescent="0.35">
      <c r="A191" s="125"/>
      <c r="B191" s="28"/>
      <c r="C191" s="28"/>
      <c r="D191" s="28"/>
    </row>
    <row r="192" spans="1:4" x14ac:dyDescent="0.35">
      <c r="A192" s="125"/>
      <c r="B192" s="28"/>
      <c r="C192" s="28"/>
      <c r="D192" s="28"/>
    </row>
    <row r="193" spans="1:4" x14ac:dyDescent="0.35">
      <c r="A193" s="125"/>
      <c r="B193" s="28"/>
      <c r="C193" s="28"/>
      <c r="D193" s="28"/>
    </row>
    <row r="194" spans="1:4" x14ac:dyDescent="0.35">
      <c r="A194" s="125"/>
      <c r="B194" s="28"/>
      <c r="C194" s="28"/>
      <c r="D194" s="28"/>
    </row>
    <row r="195" spans="1:4" x14ac:dyDescent="0.35">
      <c r="A195" s="125"/>
      <c r="B195" s="28"/>
      <c r="C195" s="28"/>
      <c r="D195" s="28"/>
    </row>
    <row r="196" spans="1:4" x14ac:dyDescent="0.35">
      <c r="A196" s="125"/>
      <c r="B196" s="28"/>
      <c r="C196" s="28"/>
      <c r="D196" s="28"/>
    </row>
    <row r="197" spans="1:4" x14ac:dyDescent="0.35">
      <c r="A197" s="125"/>
      <c r="B197" s="28"/>
      <c r="C197" s="28"/>
      <c r="D197" s="28"/>
    </row>
    <row r="198" spans="1:4" x14ac:dyDescent="0.35">
      <c r="A198" s="125"/>
      <c r="B198" s="28"/>
      <c r="C198" s="28"/>
      <c r="D198" s="28"/>
    </row>
    <row r="199" spans="1:4" x14ac:dyDescent="0.35">
      <c r="A199" s="125"/>
      <c r="B199" s="28"/>
      <c r="C199" s="28"/>
      <c r="D199" s="28"/>
    </row>
    <row r="200" spans="1:4" x14ac:dyDescent="0.35">
      <c r="A200" s="125"/>
      <c r="B200" s="28"/>
      <c r="C200" s="28"/>
      <c r="D200" s="28"/>
    </row>
    <row r="201" spans="1:4" x14ac:dyDescent="0.35">
      <c r="A201" s="125"/>
      <c r="B201" s="28"/>
      <c r="C201" s="28"/>
      <c r="D201" s="28"/>
    </row>
    <row r="202" spans="1:4" x14ac:dyDescent="0.35">
      <c r="A202" s="125"/>
      <c r="B202" s="28"/>
      <c r="C202" s="28"/>
      <c r="D202" s="28"/>
    </row>
    <row r="203" spans="1:4" x14ac:dyDescent="0.35">
      <c r="A203" s="125"/>
      <c r="B203" s="28"/>
      <c r="C203" s="28"/>
      <c r="D203" s="28"/>
    </row>
    <row r="204" spans="1:4" x14ac:dyDescent="0.35">
      <c r="A204" s="125"/>
      <c r="B204" s="28"/>
      <c r="C204" s="28"/>
      <c r="D204" s="28"/>
    </row>
    <row r="205" spans="1:4" x14ac:dyDescent="0.35">
      <c r="A205" s="125"/>
      <c r="B205" s="28"/>
      <c r="C205" s="28"/>
      <c r="D205" s="28"/>
    </row>
    <row r="206" spans="1:4" x14ac:dyDescent="0.35">
      <c r="A206" s="125"/>
      <c r="B206" s="28"/>
      <c r="C206" s="28"/>
      <c r="D206" s="28"/>
    </row>
    <row r="207" spans="1:4" x14ac:dyDescent="0.35">
      <c r="A207" s="125"/>
      <c r="B207" s="28"/>
      <c r="C207" s="28"/>
      <c r="D207" s="28"/>
    </row>
    <row r="208" spans="1:4" x14ac:dyDescent="0.35">
      <c r="A208" s="125"/>
      <c r="B208" s="28"/>
      <c r="C208" s="28"/>
      <c r="D208" s="28"/>
    </row>
    <row r="209" spans="1:4" x14ac:dyDescent="0.35">
      <c r="A209" s="125"/>
      <c r="B209" s="28"/>
      <c r="C209" s="28"/>
      <c r="D209" s="28"/>
    </row>
    <row r="210" spans="1:4" x14ac:dyDescent="0.35">
      <c r="A210" s="125"/>
      <c r="B210" s="28"/>
      <c r="C210" s="28"/>
      <c r="D210" s="28"/>
    </row>
    <row r="211" spans="1:4" x14ac:dyDescent="0.35">
      <c r="A211" s="125"/>
      <c r="B211" s="28"/>
      <c r="C211" s="28"/>
      <c r="D211" s="28"/>
    </row>
    <row r="212" spans="1:4" x14ac:dyDescent="0.35">
      <c r="A212" s="125"/>
      <c r="B212" s="28"/>
      <c r="C212" s="28"/>
      <c r="D212" s="28"/>
    </row>
  </sheetData>
  <mergeCells count="4">
    <mergeCell ref="A1:D1"/>
    <mergeCell ref="A2:D2"/>
    <mergeCell ref="E2:N2"/>
    <mergeCell ref="A3:D3"/>
  </mergeCells>
  <conditionalFormatting sqref="B43:N44">
    <cfRule type="cellIs" dxfId="7" priority="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12" workbookViewId="0">
      <selection activeCell="F17" sqref="F17"/>
    </sheetView>
  </sheetViews>
  <sheetFormatPr defaultColWidth="11.08984375" defaultRowHeight="14.5" x14ac:dyDescent="0.35"/>
  <cols>
    <col min="1" max="1" width="4.453125" style="132" customWidth="1"/>
    <col min="2" max="5" width="11.08984375" style="132"/>
    <col min="6" max="6" width="42.6328125" style="132" customWidth="1"/>
    <col min="7" max="16384" width="11.08984375" style="132"/>
  </cols>
  <sheetData>
    <row r="1" spans="1:6" x14ac:dyDescent="0.35">
      <c r="A1" s="539" t="s">
        <v>273</v>
      </c>
      <c r="B1" s="539"/>
      <c r="C1" s="539"/>
      <c r="D1" s="539"/>
      <c r="E1" s="539"/>
      <c r="F1" s="539"/>
    </row>
    <row r="2" spans="1:6" x14ac:dyDescent="0.35">
      <c r="A2" s="133"/>
      <c r="B2" s="133"/>
      <c r="C2" s="133"/>
      <c r="D2" s="133"/>
      <c r="E2" s="133"/>
      <c r="F2" s="133"/>
    </row>
    <row r="3" spans="1:6" x14ac:dyDescent="0.35">
      <c r="A3" s="532" t="s">
        <v>274</v>
      </c>
      <c r="B3" s="532"/>
      <c r="C3" s="532"/>
      <c r="D3" s="532"/>
      <c r="E3" s="532"/>
      <c r="F3" s="532"/>
    </row>
    <row r="4" spans="1:6" ht="42" customHeight="1" x14ac:dyDescent="0.35">
      <c r="A4" s="532" t="s">
        <v>275</v>
      </c>
      <c r="B4" s="532"/>
      <c r="C4" s="532"/>
      <c r="D4" s="532"/>
      <c r="E4" s="532"/>
      <c r="F4" s="532"/>
    </row>
    <row r="5" spans="1:6" x14ac:dyDescent="0.35">
      <c r="A5" s="134"/>
      <c r="B5" s="134"/>
      <c r="C5" s="134"/>
      <c r="D5" s="134"/>
      <c r="E5" s="134"/>
      <c r="F5" s="134"/>
    </row>
    <row r="6" spans="1:6" x14ac:dyDescent="0.35">
      <c r="A6" s="540" t="s">
        <v>276</v>
      </c>
      <c r="B6" s="540"/>
      <c r="C6" s="540"/>
      <c r="D6" s="540"/>
      <c r="E6" s="540"/>
      <c r="F6" s="540"/>
    </row>
    <row r="8" spans="1:6" ht="54" customHeight="1" x14ac:dyDescent="0.35">
      <c r="A8" s="135" t="s">
        <v>277</v>
      </c>
      <c r="B8" s="531" t="s">
        <v>278</v>
      </c>
      <c r="C8" s="531"/>
      <c r="D8" s="531"/>
      <c r="E8" s="531"/>
      <c r="F8" s="541"/>
    </row>
    <row r="9" spans="1:6" x14ac:dyDescent="0.35">
      <c r="A9" s="136"/>
      <c r="B9" s="542" t="s">
        <v>279</v>
      </c>
      <c r="C9" s="542"/>
      <c r="D9" s="542"/>
      <c r="E9" s="542"/>
      <c r="F9" s="543"/>
    </row>
    <row r="10" spans="1:6" x14ac:dyDescent="0.35">
      <c r="A10" s="136"/>
      <c r="B10" s="533" t="s">
        <v>280</v>
      </c>
      <c r="C10" s="533"/>
      <c r="D10" s="533"/>
      <c r="E10" s="533"/>
      <c r="F10" s="137">
        <f>'1A-Bilant'!D92</f>
        <v>0</v>
      </c>
    </row>
    <row r="11" spans="1:6" x14ac:dyDescent="0.35">
      <c r="A11" s="136"/>
      <c r="B11" s="533" t="s">
        <v>281</v>
      </c>
      <c r="C11" s="533"/>
      <c r="D11" s="533"/>
      <c r="E11" s="533"/>
      <c r="F11" s="137">
        <f>'1A-Bilant'!D95</f>
        <v>0</v>
      </c>
    </row>
    <row r="12" spans="1:6" x14ac:dyDescent="0.35">
      <c r="A12" s="136"/>
      <c r="B12" s="544" t="s">
        <v>282</v>
      </c>
      <c r="C12" s="544"/>
      <c r="D12" s="544"/>
      <c r="E12" s="544"/>
      <c r="F12" s="138">
        <f>F10+F11</f>
        <v>0</v>
      </c>
    </row>
    <row r="13" spans="1:6" ht="27" customHeight="1" x14ac:dyDescent="0.35">
      <c r="A13" s="136"/>
      <c r="B13" s="544" t="s">
        <v>283</v>
      </c>
      <c r="C13" s="544"/>
      <c r="D13" s="544"/>
      <c r="E13" s="544"/>
      <c r="F13" s="545"/>
    </row>
    <row r="14" spans="1:6" ht="27.75" customHeight="1" x14ac:dyDescent="0.35">
      <c r="A14" s="136"/>
      <c r="B14" s="546" t="s">
        <v>284</v>
      </c>
      <c r="C14" s="546"/>
      <c r="D14" s="546"/>
      <c r="E14" s="546"/>
      <c r="F14" s="547"/>
    </row>
    <row r="15" spans="1:6" x14ac:dyDescent="0.35">
      <c r="A15" s="136"/>
      <c r="B15" s="533" t="s">
        <v>285</v>
      </c>
      <c r="C15" s="533"/>
      <c r="D15" s="533"/>
      <c r="E15" s="533"/>
      <c r="F15" s="137">
        <f>'1A-Bilant'!D79</f>
        <v>0</v>
      </c>
    </row>
    <row r="16" spans="1:6" x14ac:dyDescent="0.35">
      <c r="A16" s="136"/>
      <c r="B16" s="533" t="s">
        <v>286</v>
      </c>
      <c r="C16" s="533"/>
      <c r="D16" s="533"/>
      <c r="E16" s="533"/>
      <c r="F16" s="137">
        <f>'1A-Bilant'!D84</f>
        <v>0</v>
      </c>
    </row>
    <row r="17" spans="1:6" x14ac:dyDescent="0.35">
      <c r="A17" s="136"/>
      <c r="B17" s="533" t="s">
        <v>287</v>
      </c>
      <c r="C17" s="533"/>
      <c r="D17" s="533"/>
      <c r="E17" s="533"/>
      <c r="F17" s="137">
        <f>'1A-Bilant'!D85</f>
        <v>0</v>
      </c>
    </row>
    <row r="18" spans="1:6" x14ac:dyDescent="0.35">
      <c r="A18" s="136"/>
      <c r="B18" s="533" t="s">
        <v>288</v>
      </c>
      <c r="C18" s="533"/>
      <c r="D18" s="533"/>
      <c r="E18" s="533"/>
      <c r="F18" s="137">
        <f>'1A-Bilant'!D88</f>
        <v>0</v>
      </c>
    </row>
    <row r="19" spans="1:6" ht="12.75" customHeight="1" x14ac:dyDescent="0.35">
      <c r="A19" s="136"/>
      <c r="B19" s="534" t="s">
        <v>289</v>
      </c>
      <c r="C19" s="534"/>
      <c r="D19" s="534"/>
      <c r="E19" s="534"/>
      <c r="F19" s="138">
        <f>F12+SUM(F16:F18)</f>
        <v>0</v>
      </c>
    </row>
    <row r="20" spans="1:6" ht="27" customHeight="1" x14ac:dyDescent="0.35">
      <c r="A20" s="136"/>
      <c r="B20" s="535" t="s">
        <v>290</v>
      </c>
      <c r="C20" s="535"/>
      <c r="D20" s="535"/>
      <c r="E20" s="535"/>
      <c r="F20" s="536"/>
    </row>
    <row r="21" spans="1:6" x14ac:dyDescent="0.35">
      <c r="A21" s="136"/>
      <c r="B21" s="139" t="s">
        <v>291</v>
      </c>
      <c r="C21" s="537" t="str">
        <f>CONCATENATE("Solicitantul ",IF(F12&gt;=0,"nu ",IF(F19&gt;=0,"nu ", IF(ABS(F19)&gt;F15/2,"","nu "))),"se încadrează în categoria întreprinderilor în dificultate")</f>
        <v>Solicitantul nu se încadrează în categoria întreprinderilor în dificultate</v>
      </c>
      <c r="D21" s="537"/>
      <c r="E21" s="537"/>
      <c r="F21" s="538"/>
    </row>
    <row r="22" spans="1:6" x14ac:dyDescent="0.35">
      <c r="A22" s="136"/>
      <c r="B22" s="140"/>
      <c r="C22" s="140"/>
      <c r="D22" s="140"/>
      <c r="E22" s="140"/>
      <c r="F22" s="141"/>
    </row>
    <row r="23" spans="1:6" ht="25.5" customHeight="1" x14ac:dyDescent="0.35">
      <c r="A23" s="142" t="s">
        <v>292</v>
      </c>
      <c r="B23" s="531" t="s">
        <v>293</v>
      </c>
      <c r="C23" s="531"/>
      <c r="D23" s="531"/>
      <c r="E23" s="531"/>
      <c r="F23" s="531"/>
    </row>
    <row r="24" spans="1:6" ht="26.25" customHeight="1" x14ac:dyDescent="0.35">
      <c r="A24" s="142" t="s">
        <v>294</v>
      </c>
      <c r="B24" s="531" t="s">
        <v>295</v>
      </c>
      <c r="C24" s="531"/>
      <c r="D24" s="531"/>
      <c r="E24" s="531"/>
      <c r="F24" s="531"/>
    </row>
    <row r="27" spans="1:6" ht="44.25" customHeight="1" x14ac:dyDescent="0.35">
      <c r="A27" s="532" t="s">
        <v>296</v>
      </c>
      <c r="B27" s="532"/>
      <c r="C27" s="532"/>
      <c r="D27" s="532"/>
      <c r="E27" s="532"/>
      <c r="F27" s="532"/>
    </row>
  </sheetData>
  <mergeCells count="21">
    <mergeCell ref="B15:E15"/>
    <mergeCell ref="A1:F1"/>
    <mergeCell ref="A3:F3"/>
    <mergeCell ref="A4:F4"/>
    <mergeCell ref="A6:F6"/>
    <mergeCell ref="B8:F8"/>
    <mergeCell ref="B9:F9"/>
    <mergeCell ref="B10:E10"/>
    <mergeCell ref="B11:E11"/>
    <mergeCell ref="B12:E12"/>
    <mergeCell ref="B13:F13"/>
    <mergeCell ref="B14:F14"/>
    <mergeCell ref="B23:F23"/>
    <mergeCell ref="B24:F24"/>
    <mergeCell ref="A27:F27"/>
    <mergeCell ref="B16:E16"/>
    <mergeCell ref="B17:E17"/>
    <mergeCell ref="B18:E18"/>
    <mergeCell ref="B19:E19"/>
    <mergeCell ref="B20:F20"/>
    <mergeCell ref="C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tabSelected="1" topLeftCell="A30" workbookViewId="0">
      <selection activeCell="M41" sqref="M41"/>
    </sheetView>
  </sheetViews>
  <sheetFormatPr defaultColWidth="8.36328125" defaultRowHeight="11.5" x14ac:dyDescent="0.35"/>
  <cols>
    <col min="1" max="1" width="6.1796875" style="203" customWidth="1"/>
    <col min="2" max="2" width="41" style="190" customWidth="1"/>
    <col min="3" max="3" width="11.7265625" style="202" customWidth="1"/>
    <col min="4" max="4" width="10.453125" style="202" customWidth="1"/>
    <col min="5" max="9" width="11.7265625" style="202" customWidth="1"/>
    <col min="10" max="10" width="8.36328125" style="151" customWidth="1"/>
    <col min="11" max="11" width="9.7265625" style="152" customWidth="1"/>
    <col min="12" max="12" width="8.90625" style="153" customWidth="1"/>
    <col min="13" max="13" width="39.08984375" style="153" customWidth="1"/>
    <col min="14" max="16384" width="8.36328125" style="153"/>
  </cols>
  <sheetData>
    <row r="1" spans="1:13" x14ac:dyDescent="0.35">
      <c r="A1" s="548" t="s">
        <v>297</v>
      </c>
      <c r="B1" s="548"/>
      <c r="C1" s="548"/>
      <c r="D1" s="548"/>
      <c r="E1" s="548"/>
      <c r="F1" s="548"/>
      <c r="G1" s="548"/>
      <c r="H1" s="548"/>
      <c r="I1" s="548"/>
    </row>
    <row r="2" spans="1:13" x14ac:dyDescent="0.35">
      <c r="A2" s="154"/>
      <c r="B2" s="155"/>
      <c r="C2" s="156"/>
      <c r="D2" s="156"/>
      <c r="E2" s="156"/>
      <c r="F2" s="156"/>
      <c r="G2" s="156"/>
      <c r="H2" s="156"/>
      <c r="I2" s="156"/>
    </row>
    <row r="3" spans="1:13" ht="14.65" customHeight="1" x14ac:dyDescent="0.35">
      <c r="A3" s="554" t="s">
        <v>298</v>
      </c>
      <c r="B3" s="556" t="s">
        <v>299</v>
      </c>
      <c r="C3" s="558" t="s">
        <v>300</v>
      </c>
      <c r="D3" s="558"/>
      <c r="E3" s="549" t="s">
        <v>301</v>
      </c>
      <c r="F3" s="558" t="s">
        <v>302</v>
      </c>
      <c r="G3" s="558"/>
      <c r="H3" s="549" t="s">
        <v>303</v>
      </c>
      <c r="I3" s="549" t="s">
        <v>304</v>
      </c>
      <c r="J3" s="563" t="s">
        <v>430</v>
      </c>
      <c r="K3" s="559" t="s">
        <v>805</v>
      </c>
    </row>
    <row r="4" spans="1:13" ht="78.900000000000006" customHeight="1" x14ac:dyDescent="0.35">
      <c r="A4" s="555"/>
      <c r="B4" s="557"/>
      <c r="C4" s="157" t="s">
        <v>431</v>
      </c>
      <c r="D4" s="157" t="s">
        <v>432</v>
      </c>
      <c r="E4" s="550"/>
      <c r="F4" s="157" t="s">
        <v>433</v>
      </c>
      <c r="G4" s="157" t="s">
        <v>434</v>
      </c>
      <c r="H4" s="550"/>
      <c r="I4" s="550"/>
      <c r="J4" s="563"/>
      <c r="K4" s="559"/>
    </row>
    <row r="5" spans="1:13" x14ac:dyDescent="0.35">
      <c r="A5" s="158" t="s">
        <v>305</v>
      </c>
      <c r="B5" s="551" t="s">
        <v>306</v>
      </c>
      <c r="C5" s="552"/>
      <c r="D5" s="552"/>
      <c r="E5" s="552"/>
      <c r="F5" s="552"/>
      <c r="G5" s="552"/>
      <c r="H5" s="552"/>
      <c r="I5" s="552"/>
      <c r="K5" s="435"/>
    </row>
    <row r="6" spans="1:13" x14ac:dyDescent="0.35">
      <c r="A6" s="159" t="s">
        <v>307</v>
      </c>
      <c r="B6" s="160" t="s">
        <v>435</v>
      </c>
      <c r="C6" s="162">
        <v>0</v>
      </c>
      <c r="D6" s="162">
        <v>0</v>
      </c>
      <c r="E6" s="163">
        <f>C6+D6</f>
        <v>0</v>
      </c>
      <c r="F6" s="162">
        <v>0</v>
      </c>
      <c r="G6" s="162">
        <v>0</v>
      </c>
      <c r="H6" s="163">
        <f>F6+G6</f>
        <v>0</v>
      </c>
      <c r="I6" s="164">
        <f>H6</f>
        <v>0</v>
      </c>
      <c r="J6" s="433" t="s">
        <v>437</v>
      </c>
      <c r="K6" s="436" t="s">
        <v>806</v>
      </c>
      <c r="L6" s="153" t="e">
        <f>E6/E62</f>
        <v>#DIV/0!</v>
      </c>
      <c r="M6" s="153" t="s">
        <v>828</v>
      </c>
    </row>
    <row r="7" spans="1:13" x14ac:dyDescent="0.35">
      <c r="A7" s="159" t="s">
        <v>309</v>
      </c>
      <c r="B7" s="166" t="s">
        <v>308</v>
      </c>
      <c r="C7" s="162">
        <v>0</v>
      </c>
      <c r="D7" s="162">
        <v>0</v>
      </c>
      <c r="E7" s="163">
        <f>C7+D7</f>
        <v>0</v>
      </c>
      <c r="F7" s="162">
        <v>0</v>
      </c>
      <c r="G7" s="162">
        <v>0</v>
      </c>
      <c r="H7" s="163">
        <f>F7+G7</f>
        <v>0</v>
      </c>
      <c r="I7" s="164">
        <f>E7+H7</f>
        <v>0</v>
      </c>
      <c r="J7" s="433" t="s">
        <v>437</v>
      </c>
      <c r="K7" s="436" t="s">
        <v>806</v>
      </c>
    </row>
    <row r="8" spans="1:13" ht="14.25" customHeight="1" x14ac:dyDescent="0.35">
      <c r="A8" s="159" t="s">
        <v>438</v>
      </c>
      <c r="B8" s="166" t="s">
        <v>310</v>
      </c>
      <c r="C8" s="162">
        <v>0</v>
      </c>
      <c r="D8" s="162">
        <v>0</v>
      </c>
      <c r="E8" s="163">
        <f t="shared" ref="E8:E9" si="0">C8+D8</f>
        <v>0</v>
      </c>
      <c r="F8" s="162">
        <v>0</v>
      </c>
      <c r="G8" s="162">
        <v>0</v>
      </c>
      <c r="H8" s="163">
        <f>F8+G8</f>
        <v>0</v>
      </c>
      <c r="I8" s="164">
        <f>E8+H8</f>
        <v>0</v>
      </c>
      <c r="J8" s="433" t="s">
        <v>437</v>
      </c>
      <c r="K8" s="436" t="s">
        <v>806</v>
      </c>
    </row>
    <row r="9" spans="1:13" ht="14.25" customHeight="1" x14ac:dyDescent="0.35">
      <c r="A9" s="159" t="s">
        <v>439</v>
      </c>
      <c r="B9" s="166" t="s">
        <v>440</v>
      </c>
      <c r="C9" s="162">
        <v>0</v>
      </c>
      <c r="D9" s="162">
        <v>0</v>
      </c>
      <c r="E9" s="163">
        <f t="shared" si="0"/>
        <v>0</v>
      </c>
      <c r="F9" s="162">
        <v>0</v>
      </c>
      <c r="G9" s="162">
        <v>0</v>
      </c>
      <c r="H9" s="163">
        <f>F9+G9</f>
        <v>0</v>
      </c>
      <c r="I9" s="164">
        <f>E9+H9</f>
        <v>0</v>
      </c>
      <c r="J9" s="433" t="s">
        <v>437</v>
      </c>
      <c r="K9" s="436" t="s">
        <v>806</v>
      </c>
    </row>
    <row r="10" spans="1:13" s="154" customFormat="1" x14ac:dyDescent="0.35">
      <c r="A10" s="159"/>
      <c r="B10" s="167" t="s">
        <v>311</v>
      </c>
      <c r="C10" s="168">
        <f>SUM(C6:C9)</f>
        <v>0</v>
      </c>
      <c r="D10" s="168">
        <f>SUM(D6:D9)</f>
        <v>0</v>
      </c>
      <c r="E10" s="168">
        <f>SUM(C10:D10)</f>
        <v>0</v>
      </c>
      <c r="F10" s="168">
        <f>SUM(F6:F9)</f>
        <v>0</v>
      </c>
      <c r="G10" s="168">
        <f>SUM(G6:G9)</f>
        <v>0</v>
      </c>
      <c r="H10" s="169">
        <f>SUM(F10:G10)</f>
        <v>0</v>
      </c>
      <c r="I10" s="170">
        <f>E10+H10</f>
        <v>0</v>
      </c>
      <c r="J10" s="433"/>
      <c r="K10" s="437" t="s">
        <v>806</v>
      </c>
    </row>
    <row r="11" spans="1:13" x14ac:dyDescent="0.35">
      <c r="A11" s="158" t="s">
        <v>312</v>
      </c>
      <c r="B11" s="551" t="s">
        <v>313</v>
      </c>
      <c r="C11" s="552"/>
      <c r="D11" s="552"/>
      <c r="E11" s="552"/>
      <c r="F11" s="552"/>
      <c r="G11" s="552"/>
      <c r="H11" s="552"/>
      <c r="I11" s="553"/>
      <c r="J11" s="433"/>
      <c r="K11" s="436"/>
    </row>
    <row r="12" spans="1:13" x14ac:dyDescent="0.35">
      <c r="A12" s="159" t="s">
        <v>314</v>
      </c>
      <c r="B12" s="171" t="s">
        <v>315</v>
      </c>
      <c r="C12" s="162">
        <v>0</v>
      </c>
      <c r="D12" s="162">
        <v>0</v>
      </c>
      <c r="E12" s="163">
        <f>C12+D12</f>
        <v>0</v>
      </c>
      <c r="F12" s="162">
        <v>0</v>
      </c>
      <c r="G12" s="162">
        <v>0</v>
      </c>
      <c r="H12" s="163">
        <f>F12+G12</f>
        <v>0</v>
      </c>
      <c r="I12" s="164">
        <f>E12+H12</f>
        <v>0</v>
      </c>
      <c r="J12" s="433" t="s">
        <v>437</v>
      </c>
      <c r="K12" s="436" t="s">
        <v>806</v>
      </c>
    </row>
    <row r="13" spans="1:13" s="154" customFormat="1" x14ac:dyDescent="0.35">
      <c r="A13" s="159"/>
      <c r="B13" s="167" t="s">
        <v>316</v>
      </c>
      <c r="C13" s="168">
        <f>SUM(C12:C12)</f>
        <v>0</v>
      </c>
      <c r="D13" s="168">
        <f>SUM(D12:D12)</f>
        <v>0</v>
      </c>
      <c r="E13" s="168">
        <f>C13+D13</f>
        <v>0</v>
      </c>
      <c r="F13" s="168">
        <f>SUM(F12:F12)</f>
        <v>0</v>
      </c>
      <c r="G13" s="168">
        <f>SUM(G12:G12)</f>
        <v>0</v>
      </c>
      <c r="H13" s="168">
        <f>F13+G13</f>
        <v>0</v>
      </c>
      <c r="I13" s="172">
        <f>E13+H13</f>
        <v>0</v>
      </c>
      <c r="J13" s="433"/>
      <c r="K13" s="437" t="s">
        <v>806</v>
      </c>
    </row>
    <row r="14" spans="1:13" x14ac:dyDescent="0.35">
      <c r="A14" s="158" t="s">
        <v>317</v>
      </c>
      <c r="B14" s="551" t="s">
        <v>318</v>
      </c>
      <c r="C14" s="552"/>
      <c r="D14" s="552"/>
      <c r="E14" s="552"/>
      <c r="F14" s="552"/>
      <c r="G14" s="552"/>
      <c r="H14" s="552"/>
      <c r="I14" s="553"/>
      <c r="J14" s="433"/>
      <c r="K14" s="436"/>
    </row>
    <row r="15" spans="1:13" x14ac:dyDescent="0.35">
      <c r="A15" s="159" t="s">
        <v>319</v>
      </c>
      <c r="B15" s="171" t="s">
        <v>320</v>
      </c>
      <c r="C15" s="162">
        <v>0</v>
      </c>
      <c r="D15" s="162">
        <v>0</v>
      </c>
      <c r="E15" s="163">
        <f>C15+D15</f>
        <v>0</v>
      </c>
      <c r="F15" s="162">
        <v>0</v>
      </c>
      <c r="G15" s="162">
        <v>0</v>
      </c>
      <c r="H15" s="163">
        <f t="shared" ref="H15:H20" si="1">F15+G15</f>
        <v>0</v>
      </c>
      <c r="I15" s="164">
        <f t="shared" ref="I15:I19" si="2">E15+H15</f>
        <v>0</v>
      </c>
      <c r="J15" s="433" t="s">
        <v>437</v>
      </c>
      <c r="K15" s="511" t="s">
        <v>807</v>
      </c>
    </row>
    <row r="16" spans="1:13" x14ac:dyDescent="0.35">
      <c r="A16" s="159" t="s">
        <v>321</v>
      </c>
      <c r="B16" s="166" t="s">
        <v>322</v>
      </c>
      <c r="C16" s="162">
        <v>0</v>
      </c>
      <c r="D16" s="162">
        <v>0</v>
      </c>
      <c r="E16" s="163">
        <f>C16+D16</f>
        <v>0</v>
      </c>
      <c r="F16" s="162">
        <v>0</v>
      </c>
      <c r="G16" s="162">
        <v>0</v>
      </c>
      <c r="H16" s="163">
        <f t="shared" si="1"/>
        <v>0</v>
      </c>
      <c r="I16" s="164">
        <f t="shared" si="2"/>
        <v>0</v>
      </c>
      <c r="J16" s="433" t="s">
        <v>437</v>
      </c>
      <c r="K16" s="511" t="s">
        <v>807</v>
      </c>
    </row>
    <row r="17" spans="1:13" x14ac:dyDescent="0.35">
      <c r="A17" s="173" t="s">
        <v>323</v>
      </c>
      <c r="B17" s="174" t="s">
        <v>441</v>
      </c>
      <c r="C17" s="162">
        <v>0</v>
      </c>
      <c r="D17" s="162">
        <v>0</v>
      </c>
      <c r="E17" s="163">
        <f>C17+D17</f>
        <v>0</v>
      </c>
      <c r="F17" s="162">
        <v>0</v>
      </c>
      <c r="G17" s="162">
        <v>0</v>
      </c>
      <c r="H17" s="163">
        <f t="shared" si="1"/>
        <v>0</v>
      </c>
      <c r="I17" s="164">
        <f t="shared" si="2"/>
        <v>0</v>
      </c>
      <c r="J17" s="433" t="s">
        <v>437</v>
      </c>
      <c r="K17" s="511" t="s">
        <v>807</v>
      </c>
    </row>
    <row r="18" spans="1:13" x14ac:dyDescent="0.35">
      <c r="A18" s="173" t="s">
        <v>324</v>
      </c>
      <c r="B18" s="175" t="s">
        <v>442</v>
      </c>
      <c r="C18" s="162">
        <v>0</v>
      </c>
      <c r="D18" s="162">
        <v>0</v>
      </c>
      <c r="E18" s="163">
        <f>C18+D18</f>
        <v>0</v>
      </c>
      <c r="F18" s="162">
        <v>0</v>
      </c>
      <c r="G18" s="162">
        <v>0</v>
      </c>
      <c r="H18" s="163">
        <f t="shared" si="1"/>
        <v>0</v>
      </c>
      <c r="I18" s="164">
        <f t="shared" si="2"/>
        <v>0</v>
      </c>
      <c r="J18" s="433" t="s">
        <v>437</v>
      </c>
      <c r="K18" s="511" t="s">
        <v>807</v>
      </c>
    </row>
    <row r="19" spans="1:13" x14ac:dyDescent="0.35">
      <c r="A19" s="173" t="s">
        <v>325</v>
      </c>
      <c r="B19" s="175" t="s">
        <v>443</v>
      </c>
      <c r="C19" s="162">
        <v>0</v>
      </c>
      <c r="D19" s="162">
        <v>0</v>
      </c>
      <c r="E19" s="163">
        <f>C19+D19</f>
        <v>0</v>
      </c>
      <c r="F19" s="162">
        <v>0</v>
      </c>
      <c r="G19" s="162">
        <v>0</v>
      </c>
      <c r="H19" s="163">
        <f t="shared" si="1"/>
        <v>0</v>
      </c>
      <c r="I19" s="164">
        <f t="shared" si="2"/>
        <v>0</v>
      </c>
      <c r="J19" s="433" t="s">
        <v>437</v>
      </c>
      <c r="K19" s="511" t="s">
        <v>807</v>
      </c>
    </row>
    <row r="20" spans="1:13" x14ac:dyDescent="0.35">
      <c r="A20" s="173" t="s">
        <v>444</v>
      </c>
      <c r="B20" s="175" t="s">
        <v>445</v>
      </c>
      <c r="C20" s="161" t="s">
        <v>436</v>
      </c>
      <c r="D20" s="161" t="s">
        <v>436</v>
      </c>
      <c r="E20" s="161" t="s">
        <v>436</v>
      </c>
      <c r="F20" s="162">
        <v>0</v>
      </c>
      <c r="G20" s="162">
        <v>0</v>
      </c>
      <c r="H20" s="163">
        <f t="shared" si="1"/>
        <v>0</v>
      </c>
      <c r="I20" s="164">
        <f t="shared" ref="I20" si="3">H20</f>
        <v>0</v>
      </c>
      <c r="J20" s="433" t="s">
        <v>446</v>
      </c>
      <c r="K20" s="435"/>
    </row>
    <row r="21" spans="1:13" ht="12.9" customHeight="1" x14ac:dyDescent="0.35">
      <c r="A21" s="173" t="s">
        <v>447</v>
      </c>
      <c r="B21" s="175" t="s">
        <v>448</v>
      </c>
      <c r="C21" s="161" t="s">
        <v>436</v>
      </c>
      <c r="D21" s="161" t="s">
        <v>436</v>
      </c>
      <c r="E21" s="161" t="s">
        <v>436</v>
      </c>
      <c r="F21" s="161" t="s">
        <v>436</v>
      </c>
      <c r="G21" s="161" t="s">
        <v>436</v>
      </c>
      <c r="H21" s="161" t="s">
        <v>436</v>
      </c>
      <c r="I21" s="176" t="s">
        <v>436</v>
      </c>
      <c r="J21" s="433" t="s">
        <v>449</v>
      </c>
      <c r="K21" s="438" t="s">
        <v>450</v>
      </c>
      <c r="L21" s="177"/>
      <c r="M21" s="177"/>
    </row>
    <row r="22" spans="1:13" ht="12.9" customHeight="1" x14ac:dyDescent="0.35">
      <c r="A22" s="178" t="s">
        <v>451</v>
      </c>
      <c r="B22" s="175" t="s">
        <v>452</v>
      </c>
      <c r="C22" s="161" t="s">
        <v>436</v>
      </c>
      <c r="D22" s="161" t="s">
        <v>436</v>
      </c>
      <c r="E22" s="161" t="s">
        <v>436</v>
      </c>
      <c r="F22" s="161" t="s">
        <v>436</v>
      </c>
      <c r="G22" s="161" t="s">
        <v>436</v>
      </c>
      <c r="H22" s="161" t="s">
        <v>436</v>
      </c>
      <c r="I22" s="176" t="s">
        <v>436</v>
      </c>
      <c r="J22" s="433" t="s">
        <v>449</v>
      </c>
      <c r="K22" s="438" t="s">
        <v>450</v>
      </c>
      <c r="L22" s="177"/>
      <c r="M22" s="177"/>
    </row>
    <row r="23" spans="1:13" ht="12.9" customHeight="1" x14ac:dyDescent="0.35">
      <c r="A23" s="178" t="s">
        <v>453</v>
      </c>
      <c r="B23" s="175" t="s">
        <v>454</v>
      </c>
      <c r="C23" s="161" t="s">
        <v>436</v>
      </c>
      <c r="D23" s="161" t="s">
        <v>436</v>
      </c>
      <c r="E23" s="161" t="s">
        <v>436</v>
      </c>
      <c r="F23" s="161" t="s">
        <v>436</v>
      </c>
      <c r="G23" s="161" t="s">
        <v>436</v>
      </c>
      <c r="H23" s="161" t="s">
        <v>436</v>
      </c>
      <c r="I23" s="176" t="s">
        <v>436</v>
      </c>
      <c r="J23" s="433" t="s">
        <v>449</v>
      </c>
      <c r="K23" s="438" t="s">
        <v>450</v>
      </c>
      <c r="L23" s="177"/>
      <c r="M23" s="177"/>
    </row>
    <row r="24" spans="1:13" x14ac:dyDescent="0.35">
      <c r="A24" s="173" t="s">
        <v>455</v>
      </c>
      <c r="B24" s="175" t="s">
        <v>456</v>
      </c>
      <c r="C24" s="179">
        <f>C25+C26+C27</f>
        <v>0</v>
      </c>
      <c r="D24" s="179">
        <f>D25+D26+D27</f>
        <v>0</v>
      </c>
      <c r="E24" s="163">
        <f>C24+D24</f>
        <v>0</v>
      </c>
      <c r="F24" s="179">
        <f t="shared" ref="F24:G24" si="4">F25+F26+F27</f>
        <v>0</v>
      </c>
      <c r="G24" s="179">
        <f t="shared" si="4"/>
        <v>0</v>
      </c>
      <c r="H24" s="163">
        <f>F24+G24</f>
        <v>0</v>
      </c>
      <c r="I24" s="164">
        <f>E24+H24</f>
        <v>0</v>
      </c>
      <c r="J24" s="433" t="s">
        <v>437</v>
      </c>
      <c r="K24" s="512" t="s">
        <v>807</v>
      </c>
    </row>
    <row r="25" spans="1:13" x14ac:dyDescent="0.35">
      <c r="A25" s="173" t="s">
        <v>457</v>
      </c>
      <c r="B25" s="175" t="s">
        <v>458</v>
      </c>
      <c r="C25" s="162">
        <v>0</v>
      </c>
      <c r="D25" s="162">
        <v>0</v>
      </c>
      <c r="E25" s="163">
        <f t="shared" ref="E25:E27" si="5">C25+D25</f>
        <v>0</v>
      </c>
      <c r="F25" s="162">
        <v>0</v>
      </c>
      <c r="G25" s="162">
        <v>0</v>
      </c>
      <c r="H25" s="163">
        <f t="shared" ref="H25:H27" si="6">F25+G25</f>
        <v>0</v>
      </c>
      <c r="I25" s="164">
        <f t="shared" ref="I25:I27" si="7">E25+H25</f>
        <v>0</v>
      </c>
      <c r="J25" s="433" t="s">
        <v>437</v>
      </c>
      <c r="K25" s="512" t="s">
        <v>807</v>
      </c>
    </row>
    <row r="26" spans="1:13" x14ac:dyDescent="0.35">
      <c r="A26" s="173" t="s">
        <v>459</v>
      </c>
      <c r="B26" s="175" t="s">
        <v>460</v>
      </c>
      <c r="C26" s="162">
        <v>0</v>
      </c>
      <c r="D26" s="162">
        <v>0</v>
      </c>
      <c r="E26" s="163">
        <f t="shared" si="5"/>
        <v>0</v>
      </c>
      <c r="F26" s="162">
        <v>0</v>
      </c>
      <c r="G26" s="162">
        <v>0</v>
      </c>
      <c r="H26" s="163">
        <f t="shared" si="6"/>
        <v>0</v>
      </c>
      <c r="I26" s="164">
        <f t="shared" si="7"/>
        <v>0</v>
      </c>
      <c r="J26" s="433" t="s">
        <v>437</v>
      </c>
      <c r="K26" s="512" t="s">
        <v>807</v>
      </c>
    </row>
    <row r="27" spans="1:13" ht="34.5" x14ac:dyDescent="0.35">
      <c r="A27" s="173" t="s">
        <v>461</v>
      </c>
      <c r="B27" s="180" t="s">
        <v>462</v>
      </c>
      <c r="C27" s="162">
        <v>0</v>
      </c>
      <c r="D27" s="162">
        <v>0</v>
      </c>
      <c r="E27" s="163">
        <f t="shared" si="5"/>
        <v>0</v>
      </c>
      <c r="F27" s="162">
        <v>0</v>
      </c>
      <c r="G27" s="162">
        <v>0</v>
      </c>
      <c r="H27" s="163">
        <f t="shared" si="6"/>
        <v>0</v>
      </c>
      <c r="I27" s="164">
        <f t="shared" si="7"/>
        <v>0</v>
      </c>
      <c r="J27" s="433" t="s">
        <v>437</v>
      </c>
      <c r="K27" s="512" t="s">
        <v>807</v>
      </c>
    </row>
    <row r="28" spans="1:13" s="154" customFormat="1" ht="22.25" customHeight="1" x14ac:dyDescent="0.35">
      <c r="A28" s="159"/>
      <c r="B28" s="510" t="s">
        <v>326</v>
      </c>
      <c r="C28" s="168">
        <f>C15+C16+C17+C18+C19+C24</f>
        <v>0</v>
      </c>
      <c r="D28" s="168">
        <f>D15+D16+D17+D18+D19+D24</f>
        <v>0</v>
      </c>
      <c r="E28" s="168">
        <f>SUM(C28:D28)</f>
        <v>0</v>
      </c>
      <c r="F28" s="169">
        <f>F15+F16+F17+F18+F19+F20+F24</f>
        <v>0</v>
      </c>
      <c r="G28" s="169">
        <f>G15+G16+G17+G18+G19+G20+G24</f>
        <v>0</v>
      </c>
      <c r="H28" s="169">
        <f>SUM(F28:G28)</f>
        <v>0</v>
      </c>
      <c r="I28" s="170">
        <f>E28+H28</f>
        <v>0</v>
      </c>
      <c r="J28" s="433" t="s">
        <v>437</v>
      </c>
      <c r="K28" s="513" t="s">
        <v>807</v>
      </c>
      <c r="L28" s="412" t="e">
        <f>E28/E38</f>
        <v>#DIV/0!</v>
      </c>
      <c r="M28" s="496" t="s">
        <v>808</v>
      </c>
    </row>
    <row r="29" spans="1:13" x14ac:dyDescent="0.35">
      <c r="A29" s="158" t="s">
        <v>327</v>
      </c>
      <c r="B29" s="551" t="s">
        <v>328</v>
      </c>
      <c r="C29" s="552"/>
      <c r="D29" s="552"/>
      <c r="E29" s="552"/>
      <c r="F29" s="552"/>
      <c r="G29" s="552"/>
      <c r="H29" s="552"/>
      <c r="I29" s="553"/>
      <c r="J29" s="433"/>
      <c r="K29" s="436"/>
    </row>
    <row r="30" spans="1:13" x14ac:dyDescent="0.35">
      <c r="A30" s="159" t="s">
        <v>329</v>
      </c>
      <c r="B30" s="166" t="s">
        <v>330</v>
      </c>
      <c r="C30" s="162">
        <v>0</v>
      </c>
      <c r="D30" s="162">
        <v>0</v>
      </c>
      <c r="E30" s="163">
        <f t="shared" ref="E30:E38" si="8">C30+D30</f>
        <v>0</v>
      </c>
      <c r="F30" s="162">
        <v>0</v>
      </c>
      <c r="G30" s="162">
        <v>0</v>
      </c>
      <c r="H30" s="163">
        <f t="shared" ref="H30:H38" si="9">F30+G30</f>
        <v>0</v>
      </c>
      <c r="I30" s="164">
        <f t="shared" ref="I30:I38" si="10">E30+H30</f>
        <v>0</v>
      </c>
      <c r="J30" s="433" t="s">
        <v>437</v>
      </c>
      <c r="K30" s="436" t="s">
        <v>806</v>
      </c>
    </row>
    <row r="31" spans="1:13" x14ac:dyDescent="0.35">
      <c r="A31" s="159" t="s">
        <v>331</v>
      </c>
      <c r="B31" s="411" t="s">
        <v>463</v>
      </c>
      <c r="C31" s="162">
        <v>0</v>
      </c>
      <c r="D31" s="162">
        <v>0</v>
      </c>
      <c r="E31" s="163">
        <f t="shared" si="8"/>
        <v>0</v>
      </c>
      <c r="F31" s="162">
        <v>0</v>
      </c>
      <c r="G31" s="162">
        <v>0</v>
      </c>
      <c r="H31" s="163">
        <f t="shared" si="9"/>
        <v>0</v>
      </c>
      <c r="I31" s="164">
        <f t="shared" si="10"/>
        <v>0</v>
      </c>
      <c r="J31" s="433" t="s">
        <v>437</v>
      </c>
      <c r="K31" s="512" t="s">
        <v>807</v>
      </c>
      <c r="L31" s="152"/>
    </row>
    <row r="32" spans="1:13" ht="23" x14ac:dyDescent="0.35">
      <c r="A32" s="159" t="s">
        <v>335</v>
      </c>
      <c r="B32" s="166" t="s">
        <v>464</v>
      </c>
      <c r="C32" s="162">
        <v>0</v>
      </c>
      <c r="D32" s="162">
        <v>0</v>
      </c>
      <c r="E32" s="163">
        <f t="shared" si="8"/>
        <v>0</v>
      </c>
      <c r="F32" s="162">
        <v>0</v>
      </c>
      <c r="G32" s="162">
        <v>0</v>
      </c>
      <c r="H32" s="163">
        <f t="shared" si="9"/>
        <v>0</v>
      </c>
      <c r="I32" s="164">
        <f t="shared" si="10"/>
        <v>0</v>
      </c>
      <c r="J32" s="433" t="s">
        <v>437</v>
      </c>
      <c r="K32" s="436" t="s">
        <v>806</v>
      </c>
    </row>
    <row r="33" spans="1:13" ht="23" x14ac:dyDescent="0.35">
      <c r="A33" s="159" t="s">
        <v>465</v>
      </c>
      <c r="B33" s="166" t="s">
        <v>466</v>
      </c>
      <c r="C33" s="162">
        <v>0</v>
      </c>
      <c r="D33" s="162">
        <v>0</v>
      </c>
      <c r="E33" s="163">
        <f t="shared" si="8"/>
        <v>0</v>
      </c>
      <c r="F33" s="162">
        <v>0</v>
      </c>
      <c r="G33" s="162">
        <v>0</v>
      </c>
      <c r="H33" s="163">
        <f t="shared" si="9"/>
        <v>0</v>
      </c>
      <c r="I33" s="164">
        <f t="shared" si="10"/>
        <v>0</v>
      </c>
      <c r="J33" s="433" t="s">
        <v>437</v>
      </c>
      <c r="K33" s="436" t="s">
        <v>806</v>
      </c>
    </row>
    <row r="34" spans="1:13" x14ac:dyDescent="0.35">
      <c r="A34" s="159" t="s">
        <v>467</v>
      </c>
      <c r="B34" s="166" t="s">
        <v>332</v>
      </c>
      <c r="C34" s="182">
        <f>C35+C36</f>
        <v>0</v>
      </c>
      <c r="D34" s="182">
        <f>D35+D36</f>
        <v>0</v>
      </c>
      <c r="E34" s="168">
        <f t="shared" si="8"/>
        <v>0</v>
      </c>
      <c r="F34" s="182">
        <f>F35+F36</f>
        <v>0</v>
      </c>
      <c r="G34" s="182">
        <f>G35+G36</f>
        <v>0</v>
      </c>
      <c r="H34" s="168">
        <f t="shared" si="9"/>
        <v>0</v>
      </c>
      <c r="I34" s="172">
        <f t="shared" si="10"/>
        <v>0</v>
      </c>
      <c r="J34" s="433" t="s">
        <v>437</v>
      </c>
      <c r="K34" s="436" t="s">
        <v>806</v>
      </c>
    </row>
    <row r="35" spans="1:13" ht="23" x14ac:dyDescent="0.35">
      <c r="A35" s="410" t="s">
        <v>468</v>
      </c>
      <c r="B35" s="411" t="s">
        <v>333</v>
      </c>
      <c r="C35" s="162">
        <v>0</v>
      </c>
      <c r="D35" s="162">
        <v>0</v>
      </c>
      <c r="E35" s="163">
        <f t="shared" si="8"/>
        <v>0</v>
      </c>
      <c r="F35" s="162">
        <v>0</v>
      </c>
      <c r="G35" s="162">
        <v>0</v>
      </c>
      <c r="H35" s="163">
        <f t="shared" si="9"/>
        <v>0</v>
      </c>
      <c r="I35" s="164">
        <f t="shared" si="10"/>
        <v>0</v>
      </c>
      <c r="J35" s="433" t="s">
        <v>437</v>
      </c>
      <c r="K35" s="436" t="s">
        <v>806</v>
      </c>
    </row>
    <row r="36" spans="1:13" ht="34.5" x14ac:dyDescent="0.35">
      <c r="A36" s="410" t="s">
        <v>469</v>
      </c>
      <c r="B36" s="411" t="s">
        <v>334</v>
      </c>
      <c r="C36" s="162">
        <v>0</v>
      </c>
      <c r="D36" s="162">
        <v>0</v>
      </c>
      <c r="E36" s="163">
        <f t="shared" si="8"/>
        <v>0</v>
      </c>
      <c r="F36" s="162">
        <v>0</v>
      </c>
      <c r="G36" s="162">
        <v>0</v>
      </c>
      <c r="H36" s="163">
        <f t="shared" si="9"/>
        <v>0</v>
      </c>
      <c r="I36" s="164">
        <f t="shared" si="10"/>
        <v>0</v>
      </c>
      <c r="J36" s="433" t="s">
        <v>437</v>
      </c>
      <c r="K36" s="512" t="s">
        <v>807</v>
      </c>
      <c r="L36" s="152"/>
    </row>
    <row r="37" spans="1:13" x14ac:dyDescent="0.35">
      <c r="A37" s="159" t="s">
        <v>470</v>
      </c>
      <c r="B37" s="166" t="s">
        <v>336</v>
      </c>
      <c r="C37" s="162">
        <v>0</v>
      </c>
      <c r="D37" s="162">
        <v>0</v>
      </c>
      <c r="E37" s="163">
        <f t="shared" si="8"/>
        <v>0</v>
      </c>
      <c r="F37" s="162">
        <v>0</v>
      </c>
      <c r="G37" s="162">
        <v>0</v>
      </c>
      <c r="H37" s="163">
        <f t="shared" si="9"/>
        <v>0</v>
      </c>
      <c r="I37" s="164">
        <f t="shared" si="10"/>
        <v>0</v>
      </c>
      <c r="J37" s="433" t="s">
        <v>437</v>
      </c>
      <c r="K37" s="165" t="s">
        <v>806</v>
      </c>
      <c r="L37" s="413" t="e">
        <f>E37/(E38-E37)</f>
        <v>#DIV/0!</v>
      </c>
      <c r="M37" s="498" t="s">
        <v>809</v>
      </c>
    </row>
    <row r="38" spans="1:13" s="154" customFormat="1" x14ac:dyDescent="0.35">
      <c r="A38" s="159"/>
      <c r="B38" s="167" t="s">
        <v>337</v>
      </c>
      <c r="C38" s="168">
        <f>C30+C31+C32+C33+C34+C37</f>
        <v>0</v>
      </c>
      <c r="D38" s="168">
        <f>D30+D31+D32+D33+D34+D37</f>
        <v>0</v>
      </c>
      <c r="E38" s="168">
        <f t="shared" si="8"/>
        <v>0</v>
      </c>
      <c r="F38" s="168">
        <f>F30+F31+F32+F33+F34+F37</f>
        <v>0</v>
      </c>
      <c r="G38" s="168">
        <f>G30+G31+G32+G33+G34+G37</f>
        <v>0</v>
      </c>
      <c r="H38" s="168">
        <f t="shared" si="9"/>
        <v>0</v>
      </c>
      <c r="I38" s="172">
        <f t="shared" si="10"/>
        <v>0</v>
      </c>
      <c r="J38" s="434"/>
      <c r="K38" s="183" t="s">
        <v>806</v>
      </c>
    </row>
    <row r="39" spans="1:13" x14ac:dyDescent="0.35">
      <c r="A39" s="158" t="s">
        <v>338</v>
      </c>
      <c r="B39" s="551" t="s">
        <v>339</v>
      </c>
      <c r="C39" s="552"/>
      <c r="D39" s="552"/>
      <c r="E39" s="552"/>
      <c r="F39" s="552"/>
      <c r="G39" s="552"/>
      <c r="H39" s="552"/>
      <c r="I39" s="553"/>
      <c r="J39" s="433"/>
      <c r="K39" s="165"/>
    </row>
    <row r="40" spans="1:13" x14ac:dyDescent="0.35">
      <c r="A40" s="159" t="s">
        <v>340</v>
      </c>
      <c r="B40" s="166" t="s">
        <v>341</v>
      </c>
      <c r="C40" s="184">
        <f>C41+C42</f>
        <v>0</v>
      </c>
      <c r="D40" s="184">
        <f>D41+D42</f>
        <v>0</v>
      </c>
      <c r="E40" s="168">
        <f>C40+D40</f>
        <v>0</v>
      </c>
      <c r="F40" s="184">
        <f>F41+F42</f>
        <v>0</v>
      </c>
      <c r="G40" s="184">
        <f>G41+G42</f>
        <v>0</v>
      </c>
      <c r="H40" s="168">
        <f>F40+G40</f>
        <v>0</v>
      </c>
      <c r="I40" s="172">
        <f>E40+H40</f>
        <v>0</v>
      </c>
      <c r="J40" s="433" t="s">
        <v>437</v>
      </c>
      <c r="K40" s="165" t="s">
        <v>806</v>
      </c>
    </row>
    <row r="41" spans="1:13" ht="23" x14ac:dyDescent="0.35">
      <c r="A41" s="178" t="s">
        <v>471</v>
      </c>
      <c r="B41" s="174" t="s">
        <v>472</v>
      </c>
      <c r="C41" s="162">
        <v>0</v>
      </c>
      <c r="D41" s="162">
        <v>0</v>
      </c>
      <c r="E41" s="163">
        <f t="shared" ref="E41:E42" si="11">C41+D41</f>
        <v>0</v>
      </c>
      <c r="F41" s="162">
        <v>0</v>
      </c>
      <c r="G41" s="162">
        <v>0</v>
      </c>
      <c r="H41" s="163">
        <f t="shared" ref="H41:H42" si="12">F41+G41</f>
        <v>0</v>
      </c>
      <c r="I41" s="164">
        <f t="shared" ref="I41:I42" si="13">E41+H41</f>
        <v>0</v>
      </c>
      <c r="J41" s="433" t="s">
        <v>437</v>
      </c>
      <c r="K41" s="165" t="s">
        <v>806</v>
      </c>
    </row>
    <row r="42" spans="1:13" x14ac:dyDescent="0.35">
      <c r="A42" s="178" t="s">
        <v>473</v>
      </c>
      <c r="B42" s="174" t="s">
        <v>474</v>
      </c>
      <c r="C42" s="162">
        <v>0</v>
      </c>
      <c r="D42" s="162">
        <v>0</v>
      </c>
      <c r="E42" s="163">
        <f t="shared" si="11"/>
        <v>0</v>
      </c>
      <c r="F42" s="162">
        <v>0</v>
      </c>
      <c r="G42" s="162">
        <v>0</v>
      </c>
      <c r="H42" s="163">
        <f t="shared" si="12"/>
        <v>0</v>
      </c>
      <c r="I42" s="164">
        <f t="shared" si="13"/>
        <v>0</v>
      </c>
      <c r="J42" s="433" t="s">
        <v>437</v>
      </c>
      <c r="K42" s="165" t="s">
        <v>806</v>
      </c>
    </row>
    <row r="43" spans="1:13" ht="46" x14ac:dyDescent="0.35">
      <c r="A43" s="159" t="s">
        <v>342</v>
      </c>
      <c r="B43" s="174" t="s">
        <v>475</v>
      </c>
      <c r="C43" s="162">
        <v>0</v>
      </c>
      <c r="D43" s="162">
        <v>0</v>
      </c>
      <c r="E43" s="163">
        <f>C43+D43</f>
        <v>0</v>
      </c>
      <c r="F43" s="162">
        <v>0</v>
      </c>
      <c r="G43" s="162">
        <v>0</v>
      </c>
      <c r="H43" s="163">
        <f>F43+G43</f>
        <v>0</v>
      </c>
      <c r="I43" s="164">
        <f>E43+H43</f>
        <v>0</v>
      </c>
      <c r="J43" s="433" t="s">
        <v>437</v>
      </c>
      <c r="K43" s="165" t="s">
        <v>806</v>
      </c>
      <c r="L43" s="664"/>
    </row>
    <row r="44" spans="1:13" ht="23" x14ac:dyDescent="0.25">
      <c r="A44" s="159" t="s">
        <v>476</v>
      </c>
      <c r="B44" s="166" t="s">
        <v>343</v>
      </c>
      <c r="C44" s="162">
        <v>0</v>
      </c>
      <c r="D44" s="162">
        <v>0</v>
      </c>
      <c r="E44" s="163">
        <f>C44+D44</f>
        <v>0</v>
      </c>
      <c r="F44" s="162">
        <v>0</v>
      </c>
      <c r="G44" s="162">
        <v>0</v>
      </c>
      <c r="H44" s="163">
        <f>F44+G44</f>
        <v>0</v>
      </c>
      <c r="I44" s="164">
        <f>E44+H44</f>
        <v>0</v>
      </c>
      <c r="J44" s="433" t="s">
        <v>437</v>
      </c>
      <c r="K44" s="439" t="s">
        <v>806</v>
      </c>
      <c r="L44" s="413" t="e">
        <f>E44/(E10+E13+E38)</f>
        <v>#DIV/0!</v>
      </c>
      <c r="M44" s="497" t="s">
        <v>810</v>
      </c>
    </row>
    <row r="45" spans="1:13" ht="11.65" customHeight="1" x14ac:dyDescent="0.35">
      <c r="A45" s="173" t="s">
        <v>477</v>
      </c>
      <c r="B45" s="174" t="s">
        <v>478</v>
      </c>
      <c r="C45" s="161" t="s">
        <v>436</v>
      </c>
      <c r="D45" s="161" t="s">
        <v>436</v>
      </c>
      <c r="E45" s="161" t="s">
        <v>436</v>
      </c>
      <c r="F45" s="161" t="s">
        <v>436</v>
      </c>
      <c r="G45" s="161" t="s">
        <v>436</v>
      </c>
      <c r="H45" s="161" t="s">
        <v>436</v>
      </c>
      <c r="I45" s="176" t="s">
        <v>436</v>
      </c>
      <c r="J45" s="433" t="s">
        <v>449</v>
      </c>
      <c r="K45" s="440" t="s">
        <v>450</v>
      </c>
      <c r="L45" s="432"/>
    </row>
    <row r="46" spans="1:13" s="154" customFormat="1" x14ac:dyDescent="0.35">
      <c r="A46" s="159"/>
      <c r="B46" s="167" t="s">
        <v>344</v>
      </c>
      <c r="C46" s="168">
        <f>C40+C43+C44</f>
        <v>0</v>
      </c>
      <c r="D46" s="168">
        <f>D40+D43+D44</f>
        <v>0</v>
      </c>
      <c r="E46" s="168">
        <f>C46+D46</f>
        <v>0</v>
      </c>
      <c r="F46" s="168">
        <f>F40+F43+F44</f>
        <v>0</v>
      </c>
      <c r="G46" s="168">
        <f>G40+G43+G44</f>
        <v>0</v>
      </c>
      <c r="H46" s="168">
        <f>F46+G46</f>
        <v>0</v>
      </c>
      <c r="I46" s="172">
        <f>E46+H46</f>
        <v>0</v>
      </c>
      <c r="J46" s="434"/>
      <c r="K46" s="183" t="s">
        <v>806</v>
      </c>
    </row>
    <row r="47" spans="1:13" x14ac:dyDescent="0.35">
      <c r="A47" s="158" t="s">
        <v>345</v>
      </c>
      <c r="B47" s="551" t="s">
        <v>479</v>
      </c>
      <c r="C47" s="552"/>
      <c r="D47" s="552"/>
      <c r="E47" s="552"/>
      <c r="F47" s="552"/>
      <c r="G47" s="552"/>
      <c r="H47" s="552"/>
      <c r="I47" s="553"/>
      <c r="J47" s="433"/>
      <c r="K47" s="435"/>
    </row>
    <row r="48" spans="1:13" x14ac:dyDescent="0.25">
      <c r="A48" s="159" t="s">
        <v>346</v>
      </c>
      <c r="B48" s="185" t="s">
        <v>480</v>
      </c>
      <c r="C48" s="161" t="s">
        <v>436</v>
      </c>
      <c r="D48" s="161" t="s">
        <v>436</v>
      </c>
      <c r="E48" s="161" t="s">
        <v>436</v>
      </c>
      <c r="F48" s="162">
        <v>0</v>
      </c>
      <c r="G48" s="162">
        <v>0</v>
      </c>
      <c r="H48" s="163">
        <f>F48+G48</f>
        <v>0</v>
      </c>
      <c r="I48" s="164">
        <f>H48</f>
        <v>0</v>
      </c>
      <c r="J48" s="433"/>
      <c r="K48" s="435"/>
      <c r="L48" s="152"/>
    </row>
    <row r="49" spans="1:13" x14ac:dyDescent="0.25">
      <c r="A49" s="159" t="s">
        <v>481</v>
      </c>
      <c r="B49" s="186" t="s">
        <v>482</v>
      </c>
      <c r="C49" s="161" t="s">
        <v>436</v>
      </c>
      <c r="D49" s="161" t="s">
        <v>436</v>
      </c>
      <c r="E49" s="161" t="s">
        <v>436</v>
      </c>
      <c r="F49" s="162">
        <v>0</v>
      </c>
      <c r="G49" s="162">
        <v>0</v>
      </c>
      <c r="H49" s="163">
        <f>F49+G49</f>
        <v>0</v>
      </c>
      <c r="I49" s="164">
        <f>H49</f>
        <v>0</v>
      </c>
      <c r="J49" s="433"/>
      <c r="K49" s="435"/>
    </row>
    <row r="50" spans="1:13" s="154" customFormat="1" x14ac:dyDescent="0.35">
      <c r="A50" s="187"/>
      <c r="B50" s="167" t="s">
        <v>347</v>
      </c>
      <c r="C50" s="161" t="s">
        <v>436</v>
      </c>
      <c r="D50" s="161" t="s">
        <v>436</v>
      </c>
      <c r="E50" s="161" t="s">
        <v>436</v>
      </c>
      <c r="F50" s="169">
        <f>SUM(F48:F49)</f>
        <v>0</v>
      </c>
      <c r="G50" s="169">
        <f>SUM(G48:G49)</f>
        <v>0</v>
      </c>
      <c r="H50" s="169">
        <f>F50+G50</f>
        <v>0</v>
      </c>
      <c r="I50" s="170">
        <f>H50</f>
        <v>0</v>
      </c>
      <c r="J50" s="433" t="s">
        <v>446</v>
      </c>
      <c r="K50" s="441"/>
    </row>
    <row r="51" spans="1:13" s="154" customFormat="1" ht="20.65" customHeight="1" x14ac:dyDescent="0.35">
      <c r="A51" s="158" t="s">
        <v>348</v>
      </c>
      <c r="B51" s="560" t="s">
        <v>483</v>
      </c>
      <c r="C51" s="561"/>
      <c r="D51" s="561"/>
      <c r="E51" s="561"/>
      <c r="F51" s="561"/>
      <c r="G51" s="561"/>
      <c r="H51" s="561"/>
      <c r="I51" s="562"/>
      <c r="J51" s="434"/>
      <c r="K51" s="441"/>
    </row>
    <row r="52" spans="1:13" s="154" customFormat="1" ht="28.25" customHeight="1" x14ac:dyDescent="0.35">
      <c r="A52" s="178" t="s">
        <v>349</v>
      </c>
      <c r="B52" s="188" t="s">
        <v>484</v>
      </c>
      <c r="C52" s="162">
        <v>0</v>
      </c>
      <c r="D52" s="162">
        <v>0</v>
      </c>
      <c r="E52" s="163">
        <f>C52+D52</f>
        <v>0</v>
      </c>
      <c r="F52" s="162">
        <v>0</v>
      </c>
      <c r="G52" s="162">
        <v>0</v>
      </c>
      <c r="H52" s="163">
        <f>F52+G52</f>
        <v>0</v>
      </c>
      <c r="I52" s="164">
        <f>E52+H52</f>
        <v>0</v>
      </c>
      <c r="J52" s="433" t="s">
        <v>437</v>
      </c>
      <c r="K52" s="439" t="s">
        <v>811</v>
      </c>
      <c r="L52" s="414" t="e">
        <f>E52/(E10+E13+E28+E38+E41)</f>
        <v>#DIV/0!</v>
      </c>
      <c r="M52" s="499" t="s">
        <v>485</v>
      </c>
    </row>
    <row r="53" spans="1:13" s="154" customFormat="1" ht="23" x14ac:dyDescent="0.35">
      <c r="A53" s="178" t="s">
        <v>486</v>
      </c>
      <c r="B53" s="188" t="s">
        <v>487</v>
      </c>
      <c r="C53" s="162">
        <v>0</v>
      </c>
      <c r="D53" s="162">
        <v>0</v>
      </c>
      <c r="E53" s="163">
        <f>C53+D53</f>
        <v>0</v>
      </c>
      <c r="F53" s="162">
        <v>0</v>
      </c>
      <c r="G53" s="162">
        <v>0</v>
      </c>
      <c r="H53" s="163">
        <f>F53+G53</f>
        <v>0</v>
      </c>
      <c r="I53" s="164">
        <f>E53+H53</f>
        <v>0</v>
      </c>
      <c r="J53" s="433" t="s">
        <v>437</v>
      </c>
      <c r="K53" s="439" t="s">
        <v>811</v>
      </c>
      <c r="L53" s="414" t="e">
        <f>E53/(E10+E13+E38)</f>
        <v>#DIV/0!</v>
      </c>
      <c r="M53" s="500" t="s">
        <v>488</v>
      </c>
    </row>
    <row r="54" spans="1:13" s="154" customFormat="1" x14ac:dyDescent="0.35">
      <c r="A54" s="187"/>
      <c r="B54" s="191" t="s">
        <v>350</v>
      </c>
      <c r="C54" s="168">
        <f>SUM(C52:C53)</f>
        <v>0</v>
      </c>
      <c r="D54" s="168">
        <f>SUM(D52:D53)</f>
        <v>0</v>
      </c>
      <c r="E54" s="168">
        <f>SUM(C54:D54)</f>
        <v>0</v>
      </c>
      <c r="F54" s="168">
        <f>SUM(F52:F53)</f>
        <v>0</v>
      </c>
      <c r="G54" s="168">
        <f>SUM(G52:G53)</f>
        <v>0</v>
      </c>
      <c r="H54" s="169">
        <f>SUM(F54:G54)</f>
        <v>0</v>
      </c>
      <c r="I54" s="170">
        <f>E54+H54</f>
        <v>0</v>
      </c>
      <c r="J54" s="434"/>
      <c r="K54" s="439" t="s">
        <v>811</v>
      </c>
    </row>
    <row r="55" spans="1:13" s="154" customFormat="1" x14ac:dyDescent="0.35">
      <c r="A55" s="192" t="s">
        <v>489</v>
      </c>
      <c r="B55" s="193" t="s">
        <v>490</v>
      </c>
      <c r="C55" s="168"/>
      <c r="D55" s="168"/>
      <c r="E55" s="168"/>
      <c r="F55" s="168"/>
      <c r="G55" s="168"/>
      <c r="H55" s="168"/>
      <c r="I55" s="172"/>
      <c r="J55" s="434"/>
      <c r="K55" s="437"/>
    </row>
    <row r="56" spans="1:13" s="154" customFormat="1" ht="23" x14ac:dyDescent="0.35">
      <c r="A56" s="194">
        <v>8.1</v>
      </c>
      <c r="B56" s="195" t="s">
        <v>830</v>
      </c>
      <c r="C56" s="162">
        <v>0</v>
      </c>
      <c r="D56" s="162">
        <v>0</v>
      </c>
      <c r="E56" s="163">
        <f t="shared" ref="E56" si="14">C56+D56</f>
        <v>0</v>
      </c>
      <c r="F56" s="162">
        <v>0</v>
      </c>
      <c r="G56" s="162">
        <v>0</v>
      </c>
      <c r="H56" s="163">
        <f t="shared" ref="H56" si="15">F56+G56</f>
        <v>0</v>
      </c>
      <c r="I56" s="164">
        <f t="shared" ref="I56" si="16">E56+H56</f>
        <v>0</v>
      </c>
      <c r="J56" s="433" t="s">
        <v>437</v>
      </c>
      <c r="K56" s="511" t="s">
        <v>807</v>
      </c>
    </row>
    <row r="57" spans="1:13" s="154" customFormat="1" x14ac:dyDescent="0.35">
      <c r="A57" s="194">
        <v>8.1999999999999993</v>
      </c>
      <c r="B57" s="195" t="s">
        <v>829</v>
      </c>
      <c r="C57" s="162">
        <v>0</v>
      </c>
      <c r="D57" s="162">
        <v>0</v>
      </c>
      <c r="E57" s="163">
        <f t="shared" ref="E57:E67" si="17">C57+D57</f>
        <v>0</v>
      </c>
      <c r="F57" s="162">
        <v>0</v>
      </c>
      <c r="G57" s="162">
        <v>0</v>
      </c>
      <c r="H57" s="163">
        <f t="shared" ref="H57:H67" si="18">F57+G57</f>
        <v>0</v>
      </c>
      <c r="I57" s="164">
        <f t="shared" ref="I57:I67" si="19">E57+H57</f>
        <v>0</v>
      </c>
      <c r="J57" s="433" t="s">
        <v>437</v>
      </c>
      <c r="K57" s="511" t="s">
        <v>807</v>
      </c>
    </row>
    <row r="58" spans="1:13" s="154" customFormat="1" x14ac:dyDescent="0.35">
      <c r="A58" s="187"/>
      <c r="B58" s="167" t="s">
        <v>351</v>
      </c>
      <c r="C58" s="168">
        <f>SUM(C56:C57)</f>
        <v>0</v>
      </c>
      <c r="D58" s="168">
        <f>SUM(D56:D57)</f>
        <v>0</v>
      </c>
      <c r="E58" s="168">
        <f t="shared" si="17"/>
        <v>0</v>
      </c>
      <c r="F58" s="168">
        <f>SUM(F56:F57)</f>
        <v>0</v>
      </c>
      <c r="G58" s="168">
        <f>SUM(G56:G57)</f>
        <v>0</v>
      </c>
      <c r="H58" s="168">
        <f t="shared" si="18"/>
        <v>0</v>
      </c>
      <c r="I58" s="172">
        <f t="shared" si="19"/>
        <v>0</v>
      </c>
      <c r="J58" s="434"/>
      <c r="K58" s="441"/>
    </row>
    <row r="59" spans="1:13" s="154" customFormat="1" x14ac:dyDescent="0.35">
      <c r="A59" s="192" t="s">
        <v>491</v>
      </c>
      <c r="B59" s="196" t="s">
        <v>813</v>
      </c>
      <c r="C59" s="168"/>
      <c r="D59" s="168"/>
      <c r="E59" s="168"/>
      <c r="F59" s="168"/>
      <c r="G59" s="168"/>
      <c r="H59" s="168"/>
      <c r="I59" s="172"/>
      <c r="J59" s="434"/>
      <c r="K59" s="441"/>
    </row>
    <row r="60" spans="1:13" s="154" customFormat="1" ht="34.5" x14ac:dyDescent="0.35">
      <c r="A60" s="178" t="s">
        <v>492</v>
      </c>
      <c r="B60" s="197" t="s">
        <v>493</v>
      </c>
      <c r="C60" s="162">
        <v>0</v>
      </c>
      <c r="D60" s="162">
        <v>0</v>
      </c>
      <c r="E60" s="163">
        <f t="shared" ref="E60" si="20">C60+D60</f>
        <v>0</v>
      </c>
      <c r="F60" s="162">
        <v>0</v>
      </c>
      <c r="G60" s="162">
        <v>0</v>
      </c>
      <c r="H60" s="163">
        <f t="shared" ref="H60" si="21">F60+G60</f>
        <v>0</v>
      </c>
      <c r="I60" s="164">
        <f t="shared" ref="I60:I61" si="22">E60+H60</f>
        <v>0</v>
      </c>
      <c r="J60" s="433" t="s">
        <v>449</v>
      </c>
      <c r="K60" s="512" t="s">
        <v>807</v>
      </c>
    </row>
    <row r="61" spans="1:13" s="154" customFormat="1" x14ac:dyDescent="0.35">
      <c r="A61" s="178"/>
      <c r="B61" s="191" t="s">
        <v>494</v>
      </c>
      <c r="C61" s="168">
        <f>SUM(C60)</f>
        <v>0</v>
      </c>
      <c r="D61" s="168">
        <f>SUM(D60)</f>
        <v>0</v>
      </c>
      <c r="E61" s="168">
        <f>SUM(C61:D61)</f>
        <v>0</v>
      </c>
      <c r="F61" s="168">
        <f>SUM(F60)</f>
        <v>0</v>
      </c>
      <c r="G61" s="168">
        <f>SUM(G60)</f>
        <v>0</v>
      </c>
      <c r="H61" s="168">
        <f>SUM(F61:G61)</f>
        <v>0</v>
      </c>
      <c r="I61" s="172">
        <f t="shared" si="22"/>
        <v>0</v>
      </c>
      <c r="J61" s="433" t="s">
        <v>449</v>
      </c>
      <c r="K61" s="514" t="s">
        <v>807</v>
      </c>
      <c r="L61" s="189" t="e">
        <f>E61/(E10+E13+E28+E38+E46+E54+E58)</f>
        <v>#DIV/0!</v>
      </c>
      <c r="M61" s="501" t="s">
        <v>825</v>
      </c>
    </row>
    <row r="62" spans="1:13" s="154" customFormat="1" x14ac:dyDescent="0.35">
      <c r="A62" s="159"/>
      <c r="B62" s="167" t="s">
        <v>352</v>
      </c>
      <c r="C62" s="168">
        <f>C10+C13+C28+C38+C46+C54+C58+C61</f>
        <v>0</v>
      </c>
      <c r="D62" s="168">
        <f>D10+D13+D28+D38+D46+D54+D58+D61</f>
        <v>0</v>
      </c>
      <c r="E62" s="168">
        <f t="shared" si="17"/>
        <v>0</v>
      </c>
      <c r="F62" s="168">
        <f>F10+F13+F28+F38+F46+F50+F54+F58+F61</f>
        <v>0</v>
      </c>
      <c r="G62" s="168">
        <f>G10+G13+G28+G38+G46+G50+G54+G58+G61</f>
        <v>0</v>
      </c>
      <c r="H62" s="168">
        <f t="shared" si="18"/>
        <v>0</v>
      </c>
      <c r="I62" s="172">
        <f t="shared" si="19"/>
        <v>0</v>
      </c>
      <c r="J62" s="434"/>
      <c r="K62" s="441"/>
    </row>
    <row r="63" spans="1:13" s="154" customFormat="1" x14ac:dyDescent="0.35">
      <c r="A63" s="198"/>
      <c r="B63" s="430" t="s">
        <v>821</v>
      </c>
      <c r="C63" s="431"/>
      <c r="D63" s="431"/>
      <c r="E63" s="431"/>
      <c r="F63" s="431"/>
      <c r="G63" s="431"/>
      <c r="H63" s="431"/>
      <c r="I63" s="200"/>
      <c r="J63" s="434"/>
      <c r="K63" s="441"/>
    </row>
    <row r="64" spans="1:13" s="154" customFormat="1" x14ac:dyDescent="0.35">
      <c r="A64" s="198"/>
      <c r="B64" s="430" t="s">
        <v>822</v>
      </c>
      <c r="C64" s="431">
        <f>C10+C13+C38-C31-C36+C46+C54</f>
        <v>0</v>
      </c>
      <c r="D64" s="431">
        <f>D10+D13+D38-D31-D36+D46+D54</f>
        <v>0</v>
      </c>
      <c r="E64" s="431">
        <f>SUM(C64:D64)</f>
        <v>0</v>
      </c>
      <c r="F64" s="431">
        <f>F10+F13+F38-F31-F36+F46+F54</f>
        <v>0</v>
      </c>
      <c r="G64" s="431">
        <f>G10+G13+G38-G31-G36+G46+G54</f>
        <v>0</v>
      </c>
      <c r="H64" s="431">
        <f>SUM(F64:G64)</f>
        <v>0</v>
      </c>
      <c r="I64" s="200">
        <f>E64+H64</f>
        <v>0</v>
      </c>
      <c r="J64" s="434"/>
      <c r="K64" s="441"/>
    </row>
    <row r="65" spans="1:11" s="154" customFormat="1" x14ac:dyDescent="0.35">
      <c r="A65" s="198"/>
      <c r="B65" s="430" t="s">
        <v>823</v>
      </c>
      <c r="C65" s="431">
        <f>C28+C31+C36+C60</f>
        <v>0</v>
      </c>
      <c r="D65" s="431">
        <f>D28+D31+D36+D60</f>
        <v>0</v>
      </c>
      <c r="E65" s="431">
        <f>SUM(C65:D65)</f>
        <v>0</v>
      </c>
      <c r="F65" s="431">
        <f>F28+F31+F36+F60</f>
        <v>0</v>
      </c>
      <c r="G65" s="431">
        <f>G28+G31+G36+G60</f>
        <v>0</v>
      </c>
      <c r="H65" s="431">
        <f>SUM(F65:G65)</f>
        <v>0</v>
      </c>
      <c r="I65" s="200">
        <f>E65+H65</f>
        <v>0</v>
      </c>
      <c r="J65" s="434"/>
      <c r="K65" s="441"/>
    </row>
    <row r="66" spans="1:11" s="154" customFormat="1" x14ac:dyDescent="0.35">
      <c r="A66" s="198"/>
      <c r="B66" s="430"/>
      <c r="C66" s="431"/>
      <c r="D66" s="431"/>
      <c r="E66" s="431"/>
      <c r="F66" s="431"/>
      <c r="G66" s="431"/>
      <c r="H66" s="431"/>
      <c r="I66" s="200"/>
      <c r="J66" s="434"/>
      <c r="K66" s="441"/>
    </row>
    <row r="67" spans="1:11" x14ac:dyDescent="0.35">
      <c r="A67" s="198"/>
      <c r="B67" s="199" t="s">
        <v>353</v>
      </c>
      <c r="C67" s="442">
        <f>C7+C8+C9+C13+C30+C31+C41</f>
        <v>0</v>
      </c>
      <c r="D67" s="442">
        <f>D7+D8+D9+D13+D30+D31+D41</f>
        <v>0</v>
      </c>
      <c r="E67" s="431">
        <f t="shared" si="17"/>
        <v>0</v>
      </c>
      <c r="F67" s="442">
        <f>F7+F8+F9+F13+F30+F31+F41</f>
        <v>0</v>
      </c>
      <c r="G67" s="442">
        <f>G7+G8+G9+G13+G30+G31+G41</f>
        <v>0</v>
      </c>
      <c r="H67" s="431">
        <f t="shared" si="18"/>
        <v>0</v>
      </c>
      <c r="I67" s="200">
        <f t="shared" si="19"/>
        <v>0</v>
      </c>
      <c r="J67" s="433"/>
      <c r="K67" s="435"/>
    </row>
    <row r="68" spans="1:11" x14ac:dyDescent="0.35">
      <c r="A68" s="201"/>
    </row>
    <row r="69" spans="1:11" x14ac:dyDescent="0.35">
      <c r="B69" s="181"/>
    </row>
    <row r="70" spans="1:11" x14ac:dyDescent="0.35">
      <c r="A70" s="204" t="s">
        <v>354</v>
      </c>
      <c r="B70" s="205" t="s">
        <v>355</v>
      </c>
      <c r="C70" s="206" t="s">
        <v>356</v>
      </c>
    </row>
    <row r="71" spans="1:11" x14ac:dyDescent="0.35">
      <c r="A71" s="207" t="s">
        <v>357</v>
      </c>
      <c r="B71" s="204" t="s">
        <v>358</v>
      </c>
      <c r="C71" s="208">
        <f>I62</f>
        <v>0</v>
      </c>
    </row>
    <row r="72" spans="1:11" x14ac:dyDescent="0.35">
      <c r="A72" s="207" t="s">
        <v>359</v>
      </c>
      <c r="B72" s="207" t="s">
        <v>360</v>
      </c>
      <c r="C72" s="209">
        <f>H62</f>
        <v>0</v>
      </c>
    </row>
    <row r="73" spans="1:11" x14ac:dyDescent="0.35">
      <c r="A73" s="207" t="s">
        <v>361</v>
      </c>
      <c r="B73" s="207" t="s">
        <v>362</v>
      </c>
      <c r="C73" s="209">
        <f>C71-C72</f>
        <v>0</v>
      </c>
    </row>
    <row r="74" spans="1:11" x14ac:dyDescent="0.35">
      <c r="A74" s="207" t="s">
        <v>363</v>
      </c>
      <c r="B74" s="204" t="s">
        <v>495</v>
      </c>
      <c r="C74" s="208">
        <f>C75+C76</f>
        <v>0</v>
      </c>
    </row>
    <row r="75" spans="1:11" x14ac:dyDescent="0.35">
      <c r="A75" s="207" t="s">
        <v>364</v>
      </c>
      <c r="B75" s="207" t="s">
        <v>365</v>
      </c>
      <c r="C75" s="446">
        <f>C73-C77</f>
        <v>0</v>
      </c>
      <c r="D75" s="445"/>
      <c r="E75" s="210"/>
      <c r="F75" s="210"/>
      <c r="G75" s="210"/>
      <c r="H75" s="210"/>
      <c r="I75" s="210"/>
    </row>
    <row r="76" spans="1:11" ht="23" x14ac:dyDescent="0.35">
      <c r="A76" s="207" t="s">
        <v>366</v>
      </c>
      <c r="B76" s="207" t="s">
        <v>367</v>
      </c>
      <c r="C76" s="209">
        <f>H62</f>
        <v>0</v>
      </c>
    </row>
    <row r="77" spans="1:11" ht="23" x14ac:dyDescent="0.35">
      <c r="A77" s="207" t="s">
        <v>368</v>
      </c>
      <c r="B77" s="204" t="s">
        <v>496</v>
      </c>
      <c r="C77" s="448">
        <f>C92</f>
        <v>0</v>
      </c>
    </row>
    <row r="79" spans="1:11" s="424" customFormat="1" ht="12" x14ac:dyDescent="0.35">
      <c r="A79" s="419"/>
      <c r="B79" s="420" t="s">
        <v>370</v>
      </c>
      <c r="C79" s="421"/>
      <c r="D79" s="422"/>
      <c r="E79" s="422"/>
      <c r="F79" s="422"/>
      <c r="G79" s="422"/>
      <c r="H79" s="422"/>
      <c r="I79" s="422"/>
      <c r="J79" s="423"/>
    </row>
    <row r="80" spans="1:11" s="424" customFormat="1" ht="24" x14ac:dyDescent="0.35">
      <c r="A80" s="419"/>
      <c r="B80" s="425" t="s">
        <v>371</v>
      </c>
      <c r="C80" s="421">
        <f>I64</f>
        <v>0</v>
      </c>
      <c r="D80" s="422"/>
      <c r="E80" s="422"/>
      <c r="F80" s="422"/>
      <c r="G80" s="422"/>
      <c r="H80" s="422"/>
      <c r="I80" s="422"/>
      <c r="J80" s="426"/>
    </row>
    <row r="81" spans="1:10" s="424" customFormat="1" ht="25.25" customHeight="1" x14ac:dyDescent="0.35">
      <c r="A81" s="419"/>
      <c r="B81" s="427" t="s">
        <v>372</v>
      </c>
      <c r="C81" s="421">
        <f>E64</f>
        <v>0</v>
      </c>
      <c r="D81" s="422"/>
      <c r="E81" s="422"/>
      <c r="F81" s="422"/>
      <c r="G81" s="422"/>
      <c r="H81" s="422"/>
      <c r="I81" s="422"/>
      <c r="J81" s="428"/>
    </row>
    <row r="82" spans="1:10" s="424" customFormat="1" ht="12" x14ac:dyDescent="0.35">
      <c r="A82" s="419"/>
      <c r="B82" s="427" t="s">
        <v>373</v>
      </c>
      <c r="C82" s="421">
        <f>H64</f>
        <v>0</v>
      </c>
      <c r="D82" s="422"/>
      <c r="E82" s="422"/>
      <c r="F82" s="422"/>
      <c r="G82" s="422"/>
      <c r="H82" s="422"/>
      <c r="I82" s="422"/>
      <c r="J82" s="428"/>
    </row>
    <row r="83" spans="1:10" s="424" customFormat="1" ht="12" x14ac:dyDescent="0.35">
      <c r="A83" s="419"/>
      <c r="B83" s="425" t="s">
        <v>374</v>
      </c>
      <c r="C83" s="421">
        <f>I65</f>
        <v>0</v>
      </c>
      <c r="D83" s="422"/>
      <c r="E83" s="422"/>
      <c r="F83" s="422"/>
      <c r="G83" s="422"/>
      <c r="H83" s="422"/>
      <c r="I83" s="422"/>
      <c r="J83" s="426"/>
    </row>
    <row r="84" spans="1:10" s="424" customFormat="1" ht="12" x14ac:dyDescent="0.35">
      <c r="A84" s="419"/>
      <c r="B84" s="427" t="s">
        <v>372</v>
      </c>
      <c r="C84" s="421">
        <f>E65</f>
        <v>0</v>
      </c>
      <c r="D84" s="422"/>
      <c r="E84" s="422"/>
      <c r="F84" s="422"/>
      <c r="G84" s="422"/>
      <c r="H84" s="422"/>
      <c r="I84" s="422"/>
      <c r="J84" s="428"/>
    </row>
    <row r="85" spans="1:10" s="424" customFormat="1" ht="12" x14ac:dyDescent="0.35">
      <c r="A85" s="419"/>
      <c r="B85" s="427" t="s">
        <v>373</v>
      </c>
      <c r="C85" s="421">
        <f>H65</f>
        <v>0</v>
      </c>
      <c r="D85" s="422"/>
      <c r="E85" s="422"/>
      <c r="F85" s="422"/>
      <c r="G85" s="422"/>
      <c r="H85" s="422"/>
      <c r="I85" s="422"/>
      <c r="J85" s="428"/>
    </row>
    <row r="86" spans="1:10" s="424" customFormat="1" ht="12" x14ac:dyDescent="0.35">
      <c r="A86" s="419"/>
      <c r="B86" s="443" t="s">
        <v>375</v>
      </c>
      <c r="C86" s="421">
        <f>C81+C84</f>
        <v>0</v>
      </c>
      <c r="D86" s="422"/>
      <c r="E86" s="422"/>
      <c r="F86" s="422"/>
      <c r="G86" s="422"/>
      <c r="H86" s="422"/>
      <c r="I86" s="422"/>
      <c r="J86" s="428"/>
    </row>
    <row r="87" spans="1:10" s="424" customFormat="1" ht="12" x14ac:dyDescent="0.35">
      <c r="A87" s="419"/>
      <c r="B87" s="443" t="s">
        <v>376</v>
      </c>
      <c r="C87" s="421">
        <f>C82+C85</f>
        <v>0</v>
      </c>
      <c r="D87" s="422"/>
      <c r="E87" s="422"/>
      <c r="F87" s="422"/>
      <c r="G87" s="422"/>
      <c r="H87" s="422"/>
      <c r="I87" s="422"/>
      <c r="J87" s="428"/>
    </row>
    <row r="88" spans="1:10" s="424" customFormat="1" ht="12" x14ac:dyDescent="0.35">
      <c r="A88" s="419"/>
      <c r="B88" s="443" t="s">
        <v>377</v>
      </c>
      <c r="C88" s="421">
        <f>C86+C87</f>
        <v>0</v>
      </c>
      <c r="D88" s="422"/>
      <c r="E88" s="422"/>
      <c r="F88" s="422"/>
      <c r="G88" s="422"/>
      <c r="H88" s="422"/>
      <c r="I88" s="422"/>
      <c r="J88" s="428"/>
    </row>
    <row r="89" spans="1:10" s="424" customFormat="1" ht="12" x14ac:dyDescent="0.35">
      <c r="A89" s="419"/>
      <c r="B89" s="443"/>
      <c r="C89" s="421"/>
      <c r="D89" s="422"/>
      <c r="E89" s="422"/>
      <c r="F89" s="422"/>
      <c r="G89" s="422"/>
      <c r="H89" s="422"/>
      <c r="I89" s="422"/>
      <c r="J89" s="428"/>
    </row>
    <row r="90" spans="1:10" s="424" customFormat="1" ht="12" x14ac:dyDescent="0.35">
      <c r="A90" s="419"/>
      <c r="B90" s="443" t="s">
        <v>378</v>
      </c>
      <c r="C90" s="429">
        <f>C81*75/100</f>
        <v>0</v>
      </c>
      <c r="D90" s="447" t="e">
        <f>C90/C81</f>
        <v>#DIV/0!</v>
      </c>
      <c r="E90" s="422"/>
      <c r="F90" s="422"/>
      <c r="G90" s="422"/>
      <c r="H90" s="422"/>
      <c r="I90" s="422"/>
      <c r="J90" s="428"/>
    </row>
    <row r="91" spans="1:10" s="424" customFormat="1" ht="23.25" customHeight="1" x14ac:dyDescent="0.35">
      <c r="A91" s="419"/>
      <c r="B91" s="443" t="s">
        <v>379</v>
      </c>
      <c r="C91" s="429">
        <f>C84*85/100</f>
        <v>0</v>
      </c>
      <c r="D91" s="447" t="e">
        <f>C91/C84</f>
        <v>#DIV/0!</v>
      </c>
      <c r="E91" s="422"/>
      <c r="F91" s="422"/>
      <c r="G91" s="422"/>
      <c r="H91" s="422"/>
      <c r="I91" s="422"/>
      <c r="J91" s="428"/>
    </row>
    <row r="92" spans="1:10" s="424" customFormat="1" ht="12" x14ac:dyDescent="0.35">
      <c r="A92" s="419"/>
      <c r="B92" s="444" t="s">
        <v>369</v>
      </c>
      <c r="C92" s="421">
        <f>C90+C91</f>
        <v>0</v>
      </c>
      <c r="D92" s="422"/>
      <c r="E92" s="422"/>
      <c r="F92" s="422"/>
      <c r="G92" s="422"/>
      <c r="H92" s="422"/>
      <c r="I92" s="422"/>
      <c r="J92" s="426"/>
    </row>
    <row r="93" spans="1:10" s="424" customFormat="1" ht="12" x14ac:dyDescent="0.35">
      <c r="A93" s="419"/>
      <c r="B93" s="443"/>
      <c r="C93" s="421"/>
      <c r="D93" s="422"/>
      <c r="E93" s="422"/>
      <c r="F93" s="422"/>
      <c r="G93" s="422"/>
      <c r="H93" s="422"/>
      <c r="I93" s="422"/>
      <c r="J93" s="428"/>
    </row>
    <row r="94" spans="1:10" s="424" customFormat="1" ht="24" x14ac:dyDescent="0.35">
      <c r="A94" s="419"/>
      <c r="B94" s="443" t="s">
        <v>814</v>
      </c>
      <c r="C94" s="421">
        <f>C95+C96</f>
        <v>0</v>
      </c>
      <c r="D94" s="422"/>
      <c r="E94" s="422"/>
      <c r="F94" s="422"/>
      <c r="G94" s="422"/>
      <c r="H94" s="422"/>
      <c r="I94" s="422"/>
      <c r="J94" s="428"/>
    </row>
    <row r="95" spans="1:10" s="424" customFormat="1" ht="24" x14ac:dyDescent="0.35">
      <c r="A95" s="419"/>
      <c r="B95" s="443" t="s">
        <v>815</v>
      </c>
      <c r="C95" s="421">
        <f>C81-C90</f>
        <v>0</v>
      </c>
      <c r="D95" s="422"/>
      <c r="E95" s="422"/>
      <c r="F95" s="422"/>
      <c r="G95" s="422"/>
      <c r="H95" s="422"/>
      <c r="I95" s="422"/>
      <c r="J95" s="428"/>
    </row>
    <row r="96" spans="1:10" s="424" customFormat="1" ht="24" x14ac:dyDescent="0.35">
      <c r="A96" s="419"/>
      <c r="B96" s="443" t="s">
        <v>816</v>
      </c>
      <c r="C96" s="421">
        <f>C84-C91</f>
        <v>0</v>
      </c>
      <c r="D96" s="422"/>
      <c r="E96" s="422"/>
      <c r="F96" s="422"/>
      <c r="G96" s="422"/>
      <c r="H96" s="422"/>
      <c r="I96" s="422"/>
      <c r="J96" s="428"/>
    </row>
    <row r="97" spans="1:10" s="424" customFormat="1" ht="24" x14ac:dyDescent="0.35">
      <c r="A97" s="419"/>
      <c r="B97" s="443" t="s">
        <v>817</v>
      </c>
      <c r="C97" s="421">
        <f>C98+C99</f>
        <v>0</v>
      </c>
      <c r="D97" s="422"/>
      <c r="E97" s="422"/>
      <c r="F97" s="422"/>
      <c r="G97" s="422"/>
      <c r="H97" s="422"/>
      <c r="I97" s="422"/>
      <c r="J97" s="428"/>
    </row>
    <row r="98" spans="1:10" s="424" customFormat="1" ht="24" x14ac:dyDescent="0.35">
      <c r="A98" s="419"/>
      <c r="B98" s="443" t="s">
        <v>818</v>
      </c>
      <c r="C98" s="421">
        <f>C82</f>
        <v>0</v>
      </c>
      <c r="D98" s="422"/>
      <c r="E98" s="422"/>
      <c r="F98" s="422"/>
      <c r="G98" s="422"/>
      <c r="H98" s="422"/>
      <c r="I98" s="422"/>
      <c r="J98" s="428"/>
    </row>
    <row r="99" spans="1:10" s="424" customFormat="1" ht="24" x14ac:dyDescent="0.35">
      <c r="A99" s="419"/>
      <c r="B99" s="443" t="s">
        <v>819</v>
      </c>
      <c r="C99" s="421">
        <f>C85</f>
        <v>0</v>
      </c>
      <c r="D99" s="422"/>
      <c r="E99" s="422"/>
      <c r="F99" s="422"/>
      <c r="G99" s="422"/>
      <c r="H99" s="422"/>
      <c r="I99" s="422"/>
      <c r="J99" s="428"/>
    </row>
    <row r="100" spans="1:10" s="424" customFormat="1" ht="12" x14ac:dyDescent="0.35">
      <c r="A100" s="419"/>
      <c r="B100" s="444" t="s">
        <v>820</v>
      </c>
      <c r="C100" s="421">
        <f>C94+C97</f>
        <v>0</v>
      </c>
      <c r="D100" s="422"/>
      <c r="E100" s="422"/>
      <c r="F100" s="422"/>
      <c r="G100" s="422"/>
      <c r="H100" s="422"/>
      <c r="I100" s="422"/>
      <c r="J100" s="426"/>
    </row>
    <row r="104" spans="1:10" ht="34.5" x14ac:dyDescent="0.35">
      <c r="B104" s="181" t="s">
        <v>497</v>
      </c>
      <c r="C104" s="415" t="e">
        <f>C77/'1D-Analiza_fin_indicatori'!D13</f>
        <v>#DIV/0!</v>
      </c>
    </row>
  </sheetData>
  <mergeCells count="17">
    <mergeCell ref="K3:K4"/>
    <mergeCell ref="B51:I51"/>
    <mergeCell ref="J3:J4"/>
    <mergeCell ref="B11:I11"/>
    <mergeCell ref="B14:I14"/>
    <mergeCell ref="B29:I29"/>
    <mergeCell ref="B39:I39"/>
    <mergeCell ref="A1:I1"/>
    <mergeCell ref="H3:H4"/>
    <mergeCell ref="I3:I4"/>
    <mergeCell ref="B5:I5"/>
    <mergeCell ref="B47:I47"/>
    <mergeCell ref="A3:A4"/>
    <mergeCell ref="B3:B4"/>
    <mergeCell ref="C3:D3"/>
    <mergeCell ref="E3:E4"/>
    <mergeCell ref="F3:G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topLeftCell="A38" workbookViewId="0">
      <selection activeCell="C54" sqref="C54"/>
    </sheetView>
  </sheetViews>
  <sheetFormatPr defaultColWidth="8.36328125" defaultRowHeight="14.5" x14ac:dyDescent="0.35"/>
  <cols>
    <col min="1" max="1" width="6.1796875" style="212" customWidth="1"/>
    <col min="2" max="2" width="60" style="121" customWidth="1"/>
    <col min="3" max="3" width="11.36328125" style="250" customWidth="1"/>
    <col min="4" max="4" width="11.36328125" style="213" customWidth="1"/>
    <col min="5" max="7" width="11.36328125" style="214" customWidth="1"/>
    <col min="8" max="8" width="10.54296875" style="63" customWidth="1"/>
    <col min="9" max="13" width="10.54296875" style="98" customWidth="1"/>
    <col min="14" max="14" width="10.7265625" style="98" customWidth="1"/>
    <col min="15" max="15" width="10.7265625" style="211" customWidth="1"/>
    <col min="16" max="16384" width="8.36328125" style="211"/>
  </cols>
  <sheetData>
    <row r="1" spans="1:14" x14ac:dyDescent="0.35">
      <c r="A1" s="564" t="s">
        <v>380</v>
      </c>
      <c r="B1" s="564"/>
      <c r="C1" s="564"/>
      <c r="D1" s="564"/>
      <c r="E1" s="564"/>
      <c r="F1" s="564"/>
      <c r="G1" s="564"/>
    </row>
    <row r="2" spans="1:14" ht="40.5" customHeight="1" x14ac:dyDescent="0.35">
      <c r="A2" s="565" t="s">
        <v>812</v>
      </c>
      <c r="B2" s="566"/>
      <c r="C2" s="566"/>
      <c r="D2" s="566"/>
      <c r="E2" s="566"/>
      <c r="F2" s="566"/>
      <c r="G2" s="566"/>
    </row>
    <row r="3" spans="1:14" x14ac:dyDescent="0.35">
      <c r="B3" s="573"/>
      <c r="C3" s="573"/>
    </row>
    <row r="4" spans="1:14" x14ac:dyDescent="0.35">
      <c r="A4" s="574" t="s">
        <v>381</v>
      </c>
      <c r="B4" s="576" t="s">
        <v>382</v>
      </c>
      <c r="C4" s="578" t="s">
        <v>383</v>
      </c>
      <c r="D4" s="578" t="s">
        <v>384</v>
      </c>
      <c r="E4" s="567" t="s">
        <v>385</v>
      </c>
      <c r="F4" s="568"/>
      <c r="G4" s="568"/>
      <c r="J4" s="215"/>
    </row>
    <row r="5" spans="1:14" s="220" customFormat="1" ht="15" customHeight="1" x14ac:dyDescent="0.35">
      <c r="A5" s="575"/>
      <c r="B5" s="577"/>
      <c r="C5" s="579"/>
      <c r="D5" s="579"/>
      <c r="E5" s="216" t="s">
        <v>386</v>
      </c>
      <c r="F5" s="216" t="s">
        <v>387</v>
      </c>
      <c r="G5" s="216" t="s">
        <v>388</v>
      </c>
      <c r="H5" s="217"/>
      <c r="I5" s="218"/>
      <c r="J5" s="219"/>
      <c r="K5" s="218"/>
      <c r="L5" s="218"/>
      <c r="M5" s="218"/>
      <c r="N5" s="218"/>
    </row>
    <row r="6" spans="1:14" s="225" customFormat="1" ht="13.5" x14ac:dyDescent="0.35">
      <c r="A6" s="221" t="str">
        <f>'2A-Buget_cerere'!A5</f>
        <v>CAP. 1</v>
      </c>
      <c r="B6" s="569" t="str">
        <f>'2A-Buget_cerere'!B5:I5</f>
        <v>Cheltuieli pentru amenajarea terenului</v>
      </c>
      <c r="C6" s="570"/>
      <c r="D6" s="570"/>
      <c r="E6" s="570"/>
      <c r="F6" s="570"/>
      <c r="G6" s="570"/>
      <c r="H6" s="222"/>
      <c r="I6" s="223"/>
      <c r="J6" s="224"/>
      <c r="K6" s="223"/>
      <c r="L6" s="223"/>
      <c r="M6" s="223"/>
      <c r="N6" s="223"/>
    </row>
    <row r="7" spans="1:14" s="225" customFormat="1" ht="13.5" x14ac:dyDescent="0.35">
      <c r="A7" s="226" t="str">
        <f>'2A-Buget_cerere'!A6</f>
        <v>1.1</v>
      </c>
      <c r="B7" s="226" t="str">
        <f>'2A-Buget_cerere'!B6</f>
        <v>Obtinerea terenului</v>
      </c>
      <c r="C7" s="227">
        <f>'2A-Buget_cerere'!I6</f>
        <v>0</v>
      </c>
      <c r="D7" s="216">
        <f>IF(E7+F7+G7&lt;&gt;C7,"EROARE!",E7+F7+G7)</f>
        <v>0</v>
      </c>
      <c r="E7" s="228">
        <v>0</v>
      </c>
      <c r="F7" s="228">
        <v>0</v>
      </c>
      <c r="G7" s="228">
        <v>0</v>
      </c>
      <c r="H7" s="222"/>
      <c r="I7" s="223"/>
      <c r="J7" s="224"/>
      <c r="K7" s="223"/>
      <c r="L7" s="223"/>
      <c r="M7" s="223"/>
      <c r="N7" s="223"/>
    </row>
    <row r="8" spans="1:14" s="231" customFormat="1" ht="13.5" x14ac:dyDescent="0.35">
      <c r="A8" s="226" t="str">
        <f>'2A-Buget_cerere'!A7</f>
        <v>1.2</v>
      </c>
      <c r="B8" s="226" t="str">
        <f>'2A-Buget_cerere'!B7</f>
        <v>Amenajarea terenului</v>
      </c>
      <c r="C8" s="227">
        <f>'2A-Buget_cerere'!I7</f>
        <v>0</v>
      </c>
      <c r="D8" s="216">
        <f t="shared" ref="D8:D10" si="0">IF(E8+F8+G8&lt;&gt;C8,"EROARE!",E8+F8+G8)</f>
        <v>0</v>
      </c>
      <c r="E8" s="228">
        <v>0</v>
      </c>
      <c r="F8" s="228">
        <v>0</v>
      </c>
      <c r="G8" s="228">
        <v>0</v>
      </c>
      <c r="H8" s="229"/>
      <c r="I8" s="230"/>
      <c r="J8" s="224"/>
      <c r="K8" s="230"/>
      <c r="L8" s="230"/>
      <c r="M8" s="230"/>
      <c r="N8" s="230"/>
    </row>
    <row r="9" spans="1:14" s="231" customFormat="1" ht="13.5" x14ac:dyDescent="0.35">
      <c r="A9" s="226" t="str">
        <f>'2A-Buget_cerere'!A8</f>
        <v>1.3</v>
      </c>
      <c r="B9" s="226" t="str">
        <f>'2A-Buget_cerere'!B8</f>
        <v>Amenajari pentru protectia mediului si aducerea la starea initiala</v>
      </c>
      <c r="C9" s="227">
        <f>'2A-Buget_cerere'!I8</f>
        <v>0</v>
      </c>
      <c r="D9" s="216">
        <f t="shared" si="0"/>
        <v>0</v>
      </c>
      <c r="E9" s="228">
        <v>0</v>
      </c>
      <c r="F9" s="228">
        <v>0</v>
      </c>
      <c r="G9" s="228">
        <v>0</v>
      </c>
      <c r="H9" s="229"/>
      <c r="I9" s="230"/>
      <c r="J9" s="224"/>
      <c r="K9" s="230"/>
      <c r="L9" s="230"/>
      <c r="M9" s="230"/>
      <c r="N9" s="230"/>
    </row>
    <row r="10" spans="1:14" s="231" customFormat="1" ht="13.5" x14ac:dyDescent="0.35">
      <c r="A10" s="226" t="str">
        <f>'2A-Buget_cerere'!A9</f>
        <v>1.4</v>
      </c>
      <c r="B10" s="226" t="str">
        <f>'2A-Buget_cerere'!B9</f>
        <v>Cheltuieli pentru relocarea/protecția utilităților</v>
      </c>
      <c r="C10" s="227">
        <f>'2A-Buget_cerere'!I9</f>
        <v>0</v>
      </c>
      <c r="D10" s="216">
        <f t="shared" si="0"/>
        <v>0</v>
      </c>
      <c r="E10" s="228">
        <v>0</v>
      </c>
      <c r="F10" s="228">
        <v>0</v>
      </c>
      <c r="G10" s="228">
        <v>0</v>
      </c>
      <c r="H10" s="229"/>
      <c r="I10" s="230"/>
      <c r="J10" s="224"/>
      <c r="K10" s="230"/>
      <c r="L10" s="230"/>
      <c r="M10" s="230"/>
      <c r="N10" s="230"/>
    </row>
    <row r="11" spans="1:14" s="225" customFormat="1" ht="13.5" x14ac:dyDescent="0.35">
      <c r="A11" s="221"/>
      <c r="B11" s="232" t="str">
        <f>'2A-Buget_cerere'!B10</f>
        <v>TOTAL CAPITOL 1</v>
      </c>
      <c r="C11" s="227">
        <f>'2A-Buget_cerere'!I10</f>
        <v>0</v>
      </c>
      <c r="D11" s="216">
        <f>IF(E11+F11+G11&lt;&gt;C11,"EROARE!",E11+F11+G11)</f>
        <v>0</v>
      </c>
      <c r="E11" s="233">
        <f>SUM(E7:E10)</f>
        <v>0</v>
      </c>
      <c r="F11" s="233">
        <f t="shared" ref="F11:G11" si="1">SUM(F7:F10)</f>
        <v>0</v>
      </c>
      <c r="G11" s="233">
        <f t="shared" si="1"/>
        <v>0</v>
      </c>
      <c r="H11" s="222"/>
      <c r="I11" s="230"/>
      <c r="J11" s="234"/>
      <c r="K11" s="223"/>
      <c r="L11" s="223"/>
      <c r="M11" s="223"/>
      <c r="N11" s="223"/>
    </row>
    <row r="12" spans="1:14" s="225" customFormat="1" ht="13.5" x14ac:dyDescent="0.35">
      <c r="A12" s="243" t="str">
        <f>'2A-Buget_cerere'!A11</f>
        <v>CAP. 2</v>
      </c>
      <c r="B12" s="569" t="str">
        <f>'2A-Buget_cerere'!B11:I11</f>
        <v>Cheltuieli pt asigurarea utilităţilor necesare obiectivului</v>
      </c>
      <c r="C12" s="570"/>
      <c r="D12" s="570"/>
      <c r="E12" s="570"/>
      <c r="F12" s="570"/>
      <c r="G12" s="570"/>
      <c r="H12" s="222"/>
      <c r="I12" s="230"/>
      <c r="J12" s="215"/>
      <c r="K12" s="223"/>
      <c r="L12" s="223"/>
      <c r="M12" s="223"/>
      <c r="N12" s="223"/>
    </row>
    <row r="13" spans="1:14" s="225" customFormat="1" ht="13.5" x14ac:dyDescent="0.35">
      <c r="A13" s="226" t="str">
        <f>'2A-Buget_cerere'!A12</f>
        <v>2.1</v>
      </c>
      <c r="B13" s="226" t="str">
        <f>'2A-Buget_cerere'!B12</f>
        <v>Cheltuieli pentru asigurarea utilitatilor necesare obiectivului</v>
      </c>
      <c r="C13" s="227">
        <f>'2A-Buget_cerere'!I12</f>
        <v>0</v>
      </c>
      <c r="D13" s="216">
        <f t="shared" ref="D13:D14" si="2">IF(E13+F13+G13&lt;&gt;C13,"EROARE!",E13+F13+G13)</f>
        <v>0</v>
      </c>
      <c r="E13" s="228">
        <v>0</v>
      </c>
      <c r="F13" s="228">
        <v>0</v>
      </c>
      <c r="G13" s="228">
        <v>0</v>
      </c>
      <c r="H13" s="222"/>
      <c r="I13" s="230"/>
      <c r="J13" s="215"/>
      <c r="K13" s="223"/>
      <c r="L13" s="223"/>
      <c r="M13" s="223"/>
      <c r="N13" s="223"/>
    </row>
    <row r="14" spans="1:14" s="225" customFormat="1" ht="13.5" x14ac:dyDescent="0.35">
      <c r="A14" s="221"/>
      <c r="B14" s="232" t="str">
        <f>'2A-Buget_cerere'!B13</f>
        <v> TOTAL CAPITOL 2</v>
      </c>
      <c r="C14" s="227">
        <f>'2A-Buget_cerere'!I13</f>
        <v>0</v>
      </c>
      <c r="D14" s="216">
        <f t="shared" si="2"/>
        <v>0</v>
      </c>
      <c r="E14" s="233">
        <f t="shared" ref="E14:G14" si="3">E13</f>
        <v>0</v>
      </c>
      <c r="F14" s="233">
        <f t="shared" si="3"/>
        <v>0</v>
      </c>
      <c r="G14" s="233">
        <f t="shared" si="3"/>
        <v>0</v>
      </c>
      <c r="H14" s="222"/>
      <c r="I14" s="230"/>
      <c r="J14" s="215"/>
      <c r="K14" s="223"/>
      <c r="L14" s="223"/>
      <c r="M14" s="223"/>
      <c r="N14" s="223"/>
    </row>
    <row r="15" spans="1:14" s="225" customFormat="1" ht="13.5" x14ac:dyDescent="0.35">
      <c r="A15" s="221" t="str">
        <f>'2A-Buget_cerere'!A14</f>
        <v>CAP. 3</v>
      </c>
      <c r="B15" s="569" t="str">
        <f>'2A-Buget_cerere'!B14:I14</f>
        <v>Cheltuieli pentru proiectare și asistență tehnică</v>
      </c>
      <c r="C15" s="570"/>
      <c r="D15" s="570"/>
      <c r="E15" s="570"/>
      <c r="F15" s="570"/>
      <c r="G15" s="570"/>
      <c r="H15" s="222"/>
      <c r="I15" s="230"/>
      <c r="J15" s="215"/>
      <c r="K15" s="223"/>
      <c r="L15" s="223"/>
      <c r="M15" s="223"/>
      <c r="N15" s="223"/>
    </row>
    <row r="16" spans="1:14" s="231" customFormat="1" ht="13.5" x14ac:dyDescent="0.35">
      <c r="A16" s="226" t="str">
        <f>'2A-Buget_cerere'!A15</f>
        <v>3.1</v>
      </c>
      <c r="B16" s="226" t="str">
        <f>'2A-Buget_cerere'!B15</f>
        <v>Studii de teren</v>
      </c>
      <c r="C16" s="227">
        <f>'2A-Buget_cerere'!I15</f>
        <v>0</v>
      </c>
      <c r="D16" s="216">
        <f t="shared" ref="D16:D21" si="4">IF(E16+F16+G16&lt;&gt;C16,"EROARE!",E16+F16+G16)</f>
        <v>0</v>
      </c>
      <c r="E16" s="228">
        <v>0</v>
      </c>
      <c r="F16" s="228">
        <v>0</v>
      </c>
      <c r="G16" s="228">
        <v>0</v>
      </c>
      <c r="H16" s="229"/>
      <c r="I16" s="230"/>
      <c r="J16" s="219"/>
      <c r="K16" s="230"/>
      <c r="L16" s="230"/>
      <c r="M16" s="230"/>
      <c r="N16" s="230"/>
    </row>
    <row r="17" spans="1:14" s="231" customFormat="1" ht="13.5" x14ac:dyDescent="0.35">
      <c r="A17" s="226" t="str">
        <f>'2A-Buget_cerere'!A16</f>
        <v>3.2</v>
      </c>
      <c r="B17" s="226" t="str">
        <f>'2A-Buget_cerere'!B16</f>
        <v>Obtinere avize, acorduri, autorizatii</v>
      </c>
      <c r="C17" s="227">
        <f>'2A-Buget_cerere'!I16</f>
        <v>0</v>
      </c>
      <c r="D17" s="216">
        <f t="shared" si="4"/>
        <v>0</v>
      </c>
      <c r="E17" s="228">
        <v>0</v>
      </c>
      <c r="F17" s="228">
        <v>0</v>
      </c>
      <c r="G17" s="228">
        <v>0</v>
      </c>
      <c r="H17" s="229"/>
      <c r="I17" s="230"/>
      <c r="J17" s="230"/>
      <c r="K17" s="230"/>
      <c r="L17" s="230"/>
      <c r="M17" s="230"/>
      <c r="N17" s="230"/>
    </row>
    <row r="18" spans="1:14" s="231" customFormat="1" ht="13.5" x14ac:dyDescent="0.35">
      <c r="A18" s="226" t="str">
        <f>'2A-Buget_cerere'!A17</f>
        <v>3.3</v>
      </c>
      <c r="B18" s="226" t="str">
        <f>'2A-Buget_cerere'!B17</f>
        <v>Expertiza tehnica</v>
      </c>
      <c r="C18" s="227">
        <f>'2A-Buget_cerere'!I17</f>
        <v>0</v>
      </c>
      <c r="D18" s="216">
        <f t="shared" si="4"/>
        <v>0</v>
      </c>
      <c r="E18" s="228">
        <v>0</v>
      </c>
      <c r="F18" s="228">
        <v>0</v>
      </c>
      <c r="G18" s="228">
        <v>0</v>
      </c>
      <c r="H18" s="229"/>
      <c r="I18" s="230"/>
      <c r="J18" s="230"/>
      <c r="K18" s="230"/>
      <c r="L18" s="230"/>
      <c r="M18" s="230"/>
      <c r="N18" s="230"/>
    </row>
    <row r="19" spans="1:14" s="231" customFormat="1" ht="13.5" x14ac:dyDescent="0.35">
      <c r="A19" s="226" t="str">
        <f>'2A-Buget_cerere'!A18</f>
        <v>3.4</v>
      </c>
      <c r="B19" s="226" t="str">
        <f>'2A-Buget_cerere'!B18</f>
        <v>CertificareaCertificarea performanţei energetice şi auditul energetic al clădirilor</v>
      </c>
      <c r="C19" s="227">
        <f>'2A-Buget_cerere'!I18</f>
        <v>0</v>
      </c>
      <c r="D19" s="216">
        <f t="shared" si="4"/>
        <v>0</v>
      </c>
      <c r="E19" s="228">
        <v>0</v>
      </c>
      <c r="F19" s="228">
        <v>0</v>
      </c>
      <c r="G19" s="228">
        <v>0</v>
      </c>
      <c r="H19" s="229"/>
      <c r="I19" s="230"/>
      <c r="J19" s="230"/>
      <c r="K19" s="230"/>
      <c r="L19" s="230"/>
      <c r="M19" s="230"/>
      <c r="N19" s="230"/>
    </row>
    <row r="20" spans="1:14" s="231" customFormat="1" ht="13.5" x14ac:dyDescent="0.35">
      <c r="A20" s="226" t="str">
        <f>'2A-Buget_cerere'!A19</f>
        <v>3.5</v>
      </c>
      <c r="B20" s="226" t="str">
        <f>'2A-Buget_cerere'!B19</f>
        <v>Proiectare</v>
      </c>
      <c r="C20" s="227">
        <f>'2A-Buget_cerere'!I19</f>
        <v>0</v>
      </c>
      <c r="D20" s="216">
        <f t="shared" si="4"/>
        <v>0</v>
      </c>
      <c r="E20" s="228">
        <v>0</v>
      </c>
      <c r="F20" s="228">
        <v>0</v>
      </c>
      <c r="G20" s="228">
        <v>0</v>
      </c>
      <c r="H20" s="229"/>
      <c r="I20" s="230"/>
      <c r="J20" s="230"/>
      <c r="K20" s="230"/>
      <c r="L20" s="230"/>
      <c r="M20" s="230"/>
      <c r="N20" s="230"/>
    </row>
    <row r="21" spans="1:14" s="231" customFormat="1" ht="13.5" x14ac:dyDescent="0.35">
      <c r="A21" s="226" t="str">
        <f>'2A-Buget_cerere'!A20</f>
        <v>3.6</v>
      </c>
      <c r="B21" s="226" t="str">
        <f>'2A-Buget_cerere'!B20</f>
        <v>Elaborare proceduri atribuire</v>
      </c>
      <c r="C21" s="227">
        <f>'2A-Buget_cerere'!I20</f>
        <v>0</v>
      </c>
      <c r="D21" s="216">
        <f t="shared" si="4"/>
        <v>0</v>
      </c>
      <c r="E21" s="228">
        <v>0</v>
      </c>
      <c r="F21" s="228">
        <v>0</v>
      </c>
      <c r="G21" s="228">
        <v>0</v>
      </c>
      <c r="H21" s="229"/>
      <c r="I21" s="230"/>
      <c r="J21" s="230"/>
      <c r="K21" s="230"/>
      <c r="L21" s="230"/>
      <c r="M21" s="230"/>
      <c r="N21" s="230"/>
    </row>
    <row r="22" spans="1:14" s="231" customFormat="1" ht="13.5" x14ac:dyDescent="0.25">
      <c r="A22" s="226" t="str">
        <f>'2A-Buget_cerere'!A21</f>
        <v>3.7</v>
      </c>
      <c r="B22" s="226" t="str">
        <f>'2A-Buget_cerere'!B21</f>
        <v>Consultanţă</v>
      </c>
      <c r="C22" s="227" t="str">
        <f>'2A-Buget_cerere'!I21</f>
        <v>N/A</v>
      </c>
      <c r="D22" s="216" t="s">
        <v>436</v>
      </c>
      <c r="E22" s="235" t="s">
        <v>436</v>
      </c>
      <c r="F22" s="235" t="s">
        <v>436</v>
      </c>
      <c r="G22" s="235" t="s">
        <v>436</v>
      </c>
      <c r="H22" s="229"/>
      <c r="I22" s="230"/>
      <c r="J22" s="230"/>
      <c r="K22" s="230"/>
      <c r="L22" s="230"/>
      <c r="M22" s="230"/>
      <c r="N22" s="230"/>
    </row>
    <row r="23" spans="1:14" s="231" customFormat="1" ht="13.5" x14ac:dyDescent="0.35">
      <c r="A23" s="226" t="str">
        <f>'2A-Buget_cerere'!A24</f>
        <v>3.8</v>
      </c>
      <c r="B23" s="226" t="str">
        <f>'2A-Buget_cerere'!B24</f>
        <v>Asistenţă tehnică</v>
      </c>
      <c r="C23" s="227">
        <f>'2A-Buget_cerere'!I24</f>
        <v>0</v>
      </c>
      <c r="D23" s="216">
        <f t="shared" ref="D23:D24" si="5">IF(E23+F23+G23&lt;&gt;C23,"EROARE!",E23+F23+G23)</f>
        <v>0</v>
      </c>
      <c r="E23" s="228">
        <v>0</v>
      </c>
      <c r="F23" s="228">
        <v>0</v>
      </c>
      <c r="G23" s="228">
        <v>0</v>
      </c>
      <c r="H23" s="229"/>
      <c r="I23" s="230"/>
      <c r="J23" s="230"/>
      <c r="K23" s="230"/>
      <c r="L23" s="230"/>
      <c r="M23" s="230"/>
      <c r="N23" s="230"/>
    </row>
    <row r="24" spans="1:14" s="225" customFormat="1" ht="13.5" x14ac:dyDescent="0.35">
      <c r="A24" s="221"/>
      <c r="B24" s="236" t="str">
        <f>'2A-Buget_cerere'!B28</f>
        <v> TOTAL CAPITOL 3</v>
      </c>
      <c r="C24" s="227">
        <f>'2A-Buget_cerere'!I28</f>
        <v>0</v>
      </c>
      <c r="D24" s="216">
        <f t="shared" si="5"/>
        <v>0</v>
      </c>
      <c r="E24" s="233">
        <f>SUM(E16:E23)</f>
        <v>0</v>
      </c>
      <c r="F24" s="233">
        <f>SUM(F16:F23)</f>
        <v>0</v>
      </c>
      <c r="G24" s="233">
        <f>SUM(G16:G23)</f>
        <v>0</v>
      </c>
      <c r="H24" s="222"/>
      <c r="I24" s="230"/>
      <c r="J24" s="223"/>
      <c r="K24" s="223"/>
      <c r="L24" s="223"/>
      <c r="M24" s="223"/>
      <c r="N24" s="223"/>
    </row>
    <row r="25" spans="1:14" s="225" customFormat="1" ht="13.5" x14ac:dyDescent="0.35">
      <c r="A25" s="221" t="str">
        <f>'2A-Buget_cerere'!A29</f>
        <v>CAP. 4</v>
      </c>
      <c r="B25" s="569" t="str">
        <f>'2A-Buget_cerere'!B29:I29</f>
        <v>Cheltuieli pentru investiţia de bază</v>
      </c>
      <c r="C25" s="570"/>
      <c r="D25" s="570"/>
      <c r="E25" s="570"/>
      <c r="F25" s="570"/>
      <c r="G25" s="570"/>
      <c r="H25" s="222"/>
      <c r="I25" s="230"/>
      <c r="J25" s="223"/>
      <c r="K25" s="223"/>
      <c r="L25" s="223"/>
      <c r="M25" s="223"/>
      <c r="N25" s="223"/>
    </row>
    <row r="26" spans="1:14" s="231" customFormat="1" ht="13.5" x14ac:dyDescent="0.35">
      <c r="A26" s="226" t="str">
        <f>'2A-Buget_cerere'!A30</f>
        <v>4.1</v>
      </c>
      <c r="B26" s="226" t="str">
        <f>'2A-Buget_cerere'!B30</f>
        <v>Construcţii şi instalaţii</v>
      </c>
      <c r="C26" s="238">
        <f>'2A-Buget_cerere'!I30</f>
        <v>0</v>
      </c>
      <c r="D26" s="216">
        <f t="shared" ref="D26:D34" si="6">IF(E26+F26+G26&lt;&gt;C26,"EROARE!",E26+F26+G26)</f>
        <v>0</v>
      </c>
      <c r="E26" s="228">
        <v>0</v>
      </c>
      <c r="F26" s="228">
        <v>0</v>
      </c>
      <c r="G26" s="228">
        <v>0</v>
      </c>
      <c r="H26" s="229"/>
      <c r="I26" s="230"/>
      <c r="J26" s="230"/>
      <c r="K26" s="230"/>
      <c r="L26" s="230"/>
      <c r="M26" s="230"/>
      <c r="N26" s="230"/>
    </row>
    <row r="27" spans="1:14" s="231" customFormat="1" ht="13.5" x14ac:dyDescent="0.35">
      <c r="A27" s="226" t="str">
        <f>'2A-Buget_cerere'!A31</f>
        <v>4.2</v>
      </c>
      <c r="B27" s="226" t="str">
        <f>'2A-Buget_cerere'!B31</f>
        <v xml:space="preserve">Montaj utilaje, echipamente tehnologice şi funcţionale </v>
      </c>
      <c r="C27" s="238">
        <f>'2A-Buget_cerere'!I31</f>
        <v>0</v>
      </c>
      <c r="D27" s="216">
        <f t="shared" si="6"/>
        <v>0</v>
      </c>
      <c r="E27" s="228">
        <v>0</v>
      </c>
      <c r="F27" s="228">
        <v>0</v>
      </c>
      <c r="G27" s="228">
        <v>0</v>
      </c>
      <c r="H27" s="229"/>
      <c r="I27" s="230"/>
      <c r="J27" s="230"/>
      <c r="K27" s="230"/>
      <c r="L27" s="230"/>
      <c r="M27" s="230"/>
      <c r="N27" s="230"/>
    </row>
    <row r="28" spans="1:14" s="231" customFormat="1" ht="13.5" x14ac:dyDescent="0.35">
      <c r="A28" s="226" t="str">
        <f>'2A-Buget_cerere'!A32</f>
        <v>4.3</v>
      </c>
      <c r="B28" s="226" t="str">
        <f>'2A-Buget_cerere'!B32</f>
        <v xml:space="preserve">Utilaje, echipamente tehnologice şi funcţionale care necesită montaj </v>
      </c>
      <c r="C28" s="238">
        <f>'2A-Buget_cerere'!I32</f>
        <v>0</v>
      </c>
      <c r="D28" s="216">
        <f t="shared" si="6"/>
        <v>0</v>
      </c>
      <c r="E28" s="228">
        <v>0</v>
      </c>
      <c r="F28" s="228">
        <v>0</v>
      </c>
      <c r="G28" s="228">
        <v>0</v>
      </c>
      <c r="H28" s="229"/>
      <c r="I28" s="230"/>
      <c r="J28" s="230"/>
      <c r="K28" s="230"/>
      <c r="L28" s="230"/>
      <c r="M28" s="230"/>
      <c r="N28" s="230"/>
    </row>
    <row r="29" spans="1:14" s="231" customFormat="1" ht="26" x14ac:dyDescent="0.35">
      <c r="A29" s="226" t="str">
        <f>'2A-Buget_cerere'!A33</f>
        <v>4.4</v>
      </c>
      <c r="B29" s="237" t="str">
        <f>'2A-Buget_cerere'!B33</f>
        <v xml:space="preserve">Utilaje, echipamente tehnologice şi funcţionale care nu necesită montaj şi echipamente de transport </v>
      </c>
      <c r="C29" s="238">
        <f>'2A-Buget_cerere'!I33</f>
        <v>0</v>
      </c>
      <c r="D29" s="216">
        <f t="shared" si="6"/>
        <v>0</v>
      </c>
      <c r="E29" s="228">
        <v>0</v>
      </c>
      <c r="F29" s="228">
        <v>0</v>
      </c>
      <c r="G29" s="228">
        <v>0</v>
      </c>
      <c r="H29" s="229"/>
      <c r="I29" s="230"/>
      <c r="J29" s="230"/>
      <c r="K29" s="230"/>
      <c r="L29" s="230"/>
      <c r="M29" s="230"/>
      <c r="N29" s="230"/>
    </row>
    <row r="30" spans="1:14" s="231" customFormat="1" ht="13.5" x14ac:dyDescent="0.35">
      <c r="A30" s="226" t="str">
        <f>'2A-Buget_cerere'!A34</f>
        <v>4.5</v>
      </c>
      <c r="B30" s="226" t="str">
        <f>'2A-Buget_cerere'!B34</f>
        <v>Dotări</v>
      </c>
      <c r="C30" s="238">
        <f>'2A-Buget_cerere'!I34</f>
        <v>0</v>
      </c>
      <c r="D30" s="216">
        <f t="shared" si="6"/>
        <v>0</v>
      </c>
      <c r="E30" s="239">
        <f>E31+E32</f>
        <v>0</v>
      </c>
      <c r="F30" s="239">
        <f t="shared" ref="F30:G30" si="7">F31+F32</f>
        <v>0</v>
      </c>
      <c r="G30" s="239">
        <f t="shared" si="7"/>
        <v>0</v>
      </c>
      <c r="H30" s="229"/>
      <c r="I30" s="230"/>
      <c r="J30" s="230"/>
      <c r="K30" s="230"/>
      <c r="L30" s="230"/>
      <c r="M30" s="230"/>
      <c r="N30" s="230"/>
    </row>
    <row r="31" spans="1:14" s="231" customFormat="1" ht="26" x14ac:dyDescent="0.35">
      <c r="A31" s="226" t="str">
        <f>'2A-Buget_cerere'!A35</f>
        <v>4.5.1</v>
      </c>
      <c r="B31" s="240" t="s">
        <v>333</v>
      </c>
      <c r="C31" s="238">
        <f>'2A-Buget_cerere'!I35</f>
        <v>0</v>
      </c>
      <c r="D31" s="216">
        <f t="shared" si="6"/>
        <v>0</v>
      </c>
      <c r="E31" s="228">
        <v>0</v>
      </c>
      <c r="F31" s="228">
        <v>0</v>
      </c>
      <c r="G31" s="228">
        <v>0</v>
      </c>
      <c r="H31" s="229"/>
      <c r="I31" s="230"/>
      <c r="J31" s="230"/>
      <c r="K31" s="230"/>
      <c r="L31" s="230"/>
      <c r="M31" s="230"/>
      <c r="N31" s="230"/>
    </row>
    <row r="32" spans="1:14" s="231" customFormat="1" ht="26" x14ac:dyDescent="0.35">
      <c r="A32" s="226" t="str">
        <f>'2A-Buget_cerere'!A36</f>
        <v>4.5.2</v>
      </c>
      <c r="B32" s="240" t="s">
        <v>334</v>
      </c>
      <c r="C32" s="238">
        <f>'2A-Buget_cerere'!I36</f>
        <v>0</v>
      </c>
      <c r="D32" s="216">
        <f t="shared" si="6"/>
        <v>0</v>
      </c>
      <c r="E32" s="228">
        <v>0</v>
      </c>
      <c r="F32" s="228">
        <v>0</v>
      </c>
      <c r="G32" s="228">
        <v>0</v>
      </c>
      <c r="H32" s="229"/>
      <c r="I32" s="230"/>
      <c r="J32" s="230"/>
      <c r="K32" s="230"/>
      <c r="L32" s="230"/>
      <c r="M32" s="230"/>
      <c r="N32" s="230"/>
    </row>
    <row r="33" spans="1:14" s="231" customFormat="1" ht="13.5" x14ac:dyDescent="0.35">
      <c r="A33" s="226" t="str">
        <f>'2A-Buget_cerere'!A37</f>
        <v>4.6</v>
      </c>
      <c r="B33" s="226" t="str">
        <f>'2A-Buget_cerere'!B37</f>
        <v>Active necorporale</v>
      </c>
      <c r="C33" s="238">
        <f>'2A-Buget_cerere'!I37</f>
        <v>0</v>
      </c>
      <c r="D33" s="216">
        <f t="shared" si="6"/>
        <v>0</v>
      </c>
      <c r="E33" s="228">
        <v>0</v>
      </c>
      <c r="F33" s="228">
        <v>0</v>
      </c>
      <c r="G33" s="228">
        <v>0</v>
      </c>
      <c r="H33" s="229"/>
      <c r="I33" s="230"/>
      <c r="J33" s="230"/>
      <c r="K33" s="230"/>
      <c r="L33" s="230"/>
      <c r="M33" s="230"/>
      <c r="N33" s="230"/>
    </row>
    <row r="34" spans="1:14" s="225" customFormat="1" ht="13.5" x14ac:dyDescent="0.35">
      <c r="A34" s="221"/>
      <c r="B34" s="232" t="str">
        <f>'2A-Buget_cerere'!B38</f>
        <v>TOTAL CAPITOL 4</v>
      </c>
      <c r="C34" s="238">
        <f>'2A-Buget_cerere'!I38</f>
        <v>0</v>
      </c>
      <c r="D34" s="216">
        <f t="shared" si="6"/>
        <v>0</v>
      </c>
      <c r="E34" s="233">
        <f>E26+E27+E28+E29+E30+E33</f>
        <v>0</v>
      </c>
      <c r="F34" s="233">
        <f t="shared" ref="F34:G34" si="8">F26+F27+F28+F29+F30+F33</f>
        <v>0</v>
      </c>
      <c r="G34" s="233">
        <f t="shared" si="8"/>
        <v>0</v>
      </c>
      <c r="H34" s="222"/>
      <c r="I34" s="230"/>
      <c r="J34" s="223"/>
      <c r="K34" s="223"/>
      <c r="L34" s="223"/>
      <c r="M34" s="223"/>
      <c r="N34" s="223"/>
    </row>
    <row r="35" spans="1:14" s="225" customFormat="1" ht="13.5" x14ac:dyDescent="0.35">
      <c r="A35" s="221" t="str">
        <f>'2A-Buget_cerere'!A39</f>
        <v>CAP. 5</v>
      </c>
      <c r="B35" s="569" t="str">
        <f>'2A-Buget_cerere'!B39:I39</f>
        <v>Alte cheltuieli</v>
      </c>
      <c r="C35" s="570"/>
      <c r="D35" s="570"/>
      <c r="E35" s="570"/>
      <c r="F35" s="570"/>
      <c r="G35" s="570"/>
      <c r="H35" s="222"/>
      <c r="I35" s="230"/>
      <c r="J35" s="223"/>
      <c r="K35" s="223"/>
      <c r="L35" s="223"/>
      <c r="M35" s="223"/>
      <c r="N35" s="223"/>
    </row>
    <row r="36" spans="1:14" s="231" customFormat="1" ht="13.5" x14ac:dyDescent="0.35">
      <c r="A36" s="226" t="str">
        <f>'2A-Buget_cerere'!A40</f>
        <v>5.1</v>
      </c>
      <c r="B36" s="226" t="str">
        <f>'2A-Buget_cerere'!B40</f>
        <v>Organizare de santier</v>
      </c>
      <c r="C36" s="227">
        <f>'2A-Buget_cerere'!I40</f>
        <v>0</v>
      </c>
      <c r="D36" s="216">
        <f t="shared" ref="D36:D38" si="9">IF(E36+F36+G36&lt;&gt;C36,"EROARE!",E36+F36+G36)</f>
        <v>0</v>
      </c>
      <c r="E36" s="228">
        <v>0</v>
      </c>
      <c r="F36" s="228">
        <v>0</v>
      </c>
      <c r="G36" s="228">
        <v>0</v>
      </c>
      <c r="H36" s="229"/>
      <c r="I36" s="230"/>
      <c r="J36" s="230"/>
      <c r="K36" s="230"/>
      <c r="L36" s="230"/>
      <c r="M36" s="230"/>
      <c r="N36" s="230"/>
    </row>
    <row r="37" spans="1:14" s="225" customFormat="1" ht="39" x14ac:dyDescent="0.35">
      <c r="A37" s="226" t="str">
        <f>'2A-Buget_cerere'!A43</f>
        <v>5.2</v>
      </c>
      <c r="B37" s="241" t="str">
        <f>'2A-Buget_cerere'!B43</f>
        <v>Comisioane, cote, taxe  ( cheltuieli eligibile sunt cele aferente liniilor 5.2.2, 5.2.3, 5.2.4 si 5.2.5 din Devizul general, Cheltuielile aferente liniei 5.2.1 din devizul general este cheltuiala neeligibila)</v>
      </c>
      <c r="C37" s="227">
        <f>'2A-Buget_cerere'!I43</f>
        <v>0</v>
      </c>
      <c r="D37" s="216">
        <f t="shared" si="9"/>
        <v>0</v>
      </c>
      <c r="E37" s="228">
        <v>0</v>
      </c>
      <c r="F37" s="228">
        <v>0</v>
      </c>
      <c r="G37" s="228">
        <v>0</v>
      </c>
      <c r="H37" s="222"/>
      <c r="I37" s="230"/>
      <c r="J37" s="223"/>
      <c r="K37" s="223"/>
      <c r="L37" s="223"/>
      <c r="M37" s="223"/>
      <c r="N37" s="223"/>
    </row>
    <row r="38" spans="1:14" s="225" customFormat="1" ht="13.5" x14ac:dyDescent="0.35">
      <c r="A38" s="226" t="str">
        <f>'2A-Buget_cerere'!A44</f>
        <v>5.3</v>
      </c>
      <c r="B38" s="226" t="str">
        <f>'2A-Buget_cerere'!B44</f>
        <v>Cheltuieli diverse și neprevăzute</v>
      </c>
      <c r="C38" s="227">
        <f>'2A-Buget_cerere'!I44</f>
        <v>0</v>
      </c>
      <c r="D38" s="216">
        <f t="shared" si="9"/>
        <v>0</v>
      </c>
      <c r="E38" s="228">
        <v>0</v>
      </c>
      <c r="F38" s="228">
        <v>0</v>
      </c>
      <c r="G38" s="228">
        <v>0</v>
      </c>
      <c r="H38" s="222"/>
      <c r="I38" s="230"/>
      <c r="J38" s="223"/>
      <c r="K38" s="223"/>
      <c r="L38" s="223"/>
      <c r="M38" s="223"/>
      <c r="N38" s="223"/>
    </row>
    <row r="39" spans="1:14" s="225" customFormat="1" ht="13.5" x14ac:dyDescent="0.25">
      <c r="A39" s="226" t="str">
        <f>'2A-Buget_cerere'!A45</f>
        <v>5.4</v>
      </c>
      <c r="B39" s="226" t="str">
        <f>'2A-Buget_cerere'!B45</f>
        <v>Cheltuieli pentru informare şi publicitate</v>
      </c>
      <c r="C39" s="227" t="str">
        <f>'2A-Buget_cerere'!I45</f>
        <v>N/A</v>
      </c>
      <c r="D39" s="216" t="s">
        <v>436</v>
      </c>
      <c r="E39" s="235" t="s">
        <v>436</v>
      </c>
      <c r="F39" s="235" t="s">
        <v>436</v>
      </c>
      <c r="G39" s="235" t="s">
        <v>436</v>
      </c>
      <c r="H39" s="222"/>
      <c r="I39" s="230"/>
      <c r="J39" s="223"/>
      <c r="K39" s="223"/>
      <c r="L39" s="223"/>
      <c r="M39" s="223"/>
      <c r="N39" s="223"/>
    </row>
    <row r="40" spans="1:14" s="225" customFormat="1" ht="13.5" x14ac:dyDescent="0.35">
      <c r="A40" s="221"/>
      <c r="B40" s="236" t="str">
        <f>'2A-Buget_cerere'!B46</f>
        <v>TOTAL CAPITOL 5</v>
      </c>
      <c r="C40" s="227">
        <f>'2A-Buget_cerere'!I46</f>
        <v>0</v>
      </c>
      <c r="D40" s="216">
        <f>IF(E40+F40+G40&lt;&gt;C40,"EROARE!",E40+F40+G40)</f>
        <v>0</v>
      </c>
      <c r="E40" s="233">
        <f>SUM(E36:E39)</f>
        <v>0</v>
      </c>
      <c r="F40" s="233">
        <f t="shared" ref="F40:G40" si="10">SUM(F36:F39)</f>
        <v>0</v>
      </c>
      <c r="G40" s="233">
        <f t="shared" si="10"/>
        <v>0</v>
      </c>
      <c r="H40" s="222"/>
      <c r="I40" s="230"/>
      <c r="J40" s="223"/>
      <c r="K40" s="223"/>
      <c r="L40" s="223"/>
      <c r="M40" s="223"/>
      <c r="N40" s="223"/>
    </row>
    <row r="41" spans="1:14" s="225" customFormat="1" ht="13.5" x14ac:dyDescent="0.35">
      <c r="A41" s="221" t="str">
        <f>'2A-Buget_cerere'!A47</f>
        <v>CAP. 6</v>
      </c>
      <c r="B41" s="569" t="str">
        <f>'2A-Buget_cerere'!B47:I47</f>
        <v>Cheltuieli pentru probe tehnologice şi teste</v>
      </c>
      <c r="C41" s="570"/>
      <c r="D41" s="570"/>
      <c r="E41" s="570"/>
      <c r="F41" s="570"/>
      <c r="G41" s="570"/>
      <c r="H41" s="222"/>
      <c r="I41" s="230"/>
      <c r="J41" s="223"/>
      <c r="K41" s="223"/>
      <c r="L41" s="223"/>
      <c r="M41" s="223"/>
      <c r="N41" s="223"/>
    </row>
    <row r="42" spans="1:14" s="225" customFormat="1" ht="17.399999999999999" customHeight="1" x14ac:dyDescent="0.35">
      <c r="A42" s="226" t="str">
        <f>'2A-Buget_cerere'!A48</f>
        <v>6.1</v>
      </c>
      <c r="B42" s="226" t="str">
        <f>'2A-Buget_cerere'!B48</f>
        <v>Pregătirea personalului de exploatare</v>
      </c>
      <c r="C42" s="238">
        <f>'2A-Buget_cerere'!I48</f>
        <v>0</v>
      </c>
      <c r="D42" s="216">
        <f t="shared" ref="D42:D44" si="11">IF(E42+F42+G42&lt;&gt;C42,"EROARE!",E42+F42+G42)</f>
        <v>0</v>
      </c>
      <c r="E42" s="228">
        <v>0</v>
      </c>
      <c r="F42" s="228">
        <v>0</v>
      </c>
      <c r="G42" s="228">
        <v>0</v>
      </c>
      <c r="H42" s="222"/>
      <c r="I42" s="230"/>
      <c r="J42" s="223"/>
      <c r="K42" s="223"/>
      <c r="L42" s="223"/>
      <c r="M42" s="223"/>
      <c r="N42" s="223"/>
    </row>
    <row r="43" spans="1:14" s="225" customFormat="1" ht="17.399999999999999" customHeight="1" x14ac:dyDescent="0.35">
      <c r="A43" s="226" t="str">
        <f>'2A-Buget_cerere'!A49</f>
        <v>6.2</v>
      </c>
      <c r="B43" s="226" t="str">
        <f>'2A-Buget_cerere'!B49</f>
        <v>Probe tehnologice şi teste</v>
      </c>
      <c r="C43" s="238">
        <f>'2A-Buget_cerere'!I49</f>
        <v>0</v>
      </c>
      <c r="D43" s="216">
        <f t="shared" si="11"/>
        <v>0</v>
      </c>
      <c r="E43" s="228">
        <v>0</v>
      </c>
      <c r="F43" s="228">
        <v>0</v>
      </c>
      <c r="G43" s="228">
        <v>0</v>
      </c>
      <c r="H43" s="222"/>
      <c r="I43" s="230"/>
      <c r="J43" s="223"/>
      <c r="K43" s="223"/>
      <c r="L43" s="223"/>
      <c r="M43" s="223"/>
      <c r="N43" s="223"/>
    </row>
    <row r="44" spans="1:14" s="225" customFormat="1" ht="13.5" x14ac:dyDescent="0.35">
      <c r="A44" s="221"/>
      <c r="B44" s="232" t="str">
        <f>'2A-Buget_cerere'!B50</f>
        <v>TOTAL CAPITOL 6</v>
      </c>
      <c r="C44" s="238">
        <f>'2A-Buget_cerere'!I50</f>
        <v>0</v>
      </c>
      <c r="D44" s="216">
        <f t="shared" si="11"/>
        <v>0</v>
      </c>
      <c r="E44" s="233">
        <f>SUM(E42:E42)</f>
        <v>0</v>
      </c>
      <c r="F44" s="233">
        <f>SUM(F42:F42)</f>
        <v>0</v>
      </c>
      <c r="G44" s="233">
        <f>SUM(G42:G42)</f>
        <v>0</v>
      </c>
      <c r="H44" s="222"/>
      <c r="I44" s="230"/>
      <c r="J44" s="223"/>
      <c r="K44" s="223"/>
      <c r="L44" s="223"/>
      <c r="M44" s="223"/>
      <c r="N44" s="223"/>
    </row>
    <row r="45" spans="1:14" s="225" customFormat="1" ht="20.65" customHeight="1" x14ac:dyDescent="0.35">
      <c r="A45" s="226" t="str">
        <f>'2A-Buget_cerere'!A51</f>
        <v>CAP. 7</v>
      </c>
      <c r="B45" s="585" t="str">
        <f>'2A-Buget_cerere'!B51</f>
        <v xml:space="preserve">CAPITOLUL 7 Cheltuieli aferente marjei de buget şi pentru constituirea rezervei de implementare pentru ajustarea de preţ
</v>
      </c>
      <c r="C45" s="586"/>
      <c r="D45" s="586"/>
      <c r="E45" s="586"/>
      <c r="F45" s="586"/>
      <c r="G45" s="587"/>
      <c r="H45" s="222"/>
      <c r="I45" s="230"/>
      <c r="J45" s="223"/>
      <c r="K45" s="223"/>
      <c r="L45" s="223"/>
      <c r="M45" s="223"/>
      <c r="N45" s="223"/>
    </row>
    <row r="46" spans="1:14" s="225" customFormat="1" ht="26" x14ac:dyDescent="0.35">
      <c r="A46" s="226" t="str">
        <f>'2A-Buget_cerere'!A52</f>
        <v>7.1</v>
      </c>
      <c r="B46" s="237" t="str">
        <f>'2A-Buget_cerere'!B52</f>
        <v>Cheltuieli aferente marjei de buget 25% din (1.2 + 1.3 + 1.4 + 2 + 3.1 + 3.2 + 3.3 + 3.5 + 3.7 + 3.8 + 4 + 5.1.1)</v>
      </c>
      <c r="C46" s="238">
        <f>'2A-Buget_cerere'!I52</f>
        <v>0</v>
      </c>
      <c r="D46" s="216">
        <f t="shared" ref="D46:D56" si="12">IF(E46+F46+G46&lt;&gt;C46,"EROARE!",E46+F46+G46)</f>
        <v>0</v>
      </c>
      <c r="E46" s="228">
        <v>0</v>
      </c>
      <c r="F46" s="228">
        <v>0</v>
      </c>
      <c r="G46" s="228">
        <v>0</v>
      </c>
      <c r="H46" s="222"/>
      <c r="I46" s="230"/>
      <c r="J46" s="223"/>
      <c r="K46" s="223"/>
      <c r="L46" s="223"/>
      <c r="M46" s="223"/>
      <c r="N46" s="223"/>
    </row>
    <row r="47" spans="1:14" s="225" customFormat="1" ht="26" x14ac:dyDescent="0.35">
      <c r="A47" s="226" t="str">
        <f>'2A-Buget_cerere'!A53</f>
        <v>7.2</v>
      </c>
      <c r="B47" s="237" t="str">
        <f>'2A-Buget_cerere'!B53</f>
        <v>Cheltuieli pentru constituirea rezervei de implementare pentru ajustarea de preţ</v>
      </c>
      <c r="C47" s="238">
        <f>'2A-Buget_cerere'!I53</f>
        <v>0</v>
      </c>
      <c r="D47" s="216">
        <f t="shared" si="12"/>
        <v>0</v>
      </c>
      <c r="E47" s="228">
        <v>0</v>
      </c>
      <c r="F47" s="228">
        <v>0</v>
      </c>
      <c r="G47" s="228">
        <v>0</v>
      </c>
      <c r="H47" s="222"/>
      <c r="I47" s="230"/>
      <c r="J47" s="223"/>
      <c r="K47" s="223"/>
      <c r="L47" s="223"/>
      <c r="M47" s="223"/>
      <c r="N47" s="223"/>
    </row>
    <row r="48" spans="1:14" s="225" customFormat="1" ht="13.5" x14ac:dyDescent="0.35">
      <c r="A48" s="226"/>
      <c r="B48" s="242" t="str">
        <f>'2A-Buget_cerere'!B54</f>
        <v>TOTAL CAPITOL 7</v>
      </c>
      <c r="C48" s="238">
        <f>'2A-Buget_cerere'!I54</f>
        <v>0</v>
      </c>
      <c r="D48" s="216">
        <f t="shared" si="12"/>
        <v>0</v>
      </c>
      <c r="E48" s="233">
        <f>SUM(E46:E47)</f>
        <v>0</v>
      </c>
      <c r="F48" s="233">
        <f t="shared" ref="F48:G48" si="13">SUM(F46:F47)</f>
        <v>0</v>
      </c>
      <c r="G48" s="233">
        <f t="shared" si="13"/>
        <v>0</v>
      </c>
      <c r="H48" s="222"/>
      <c r="I48" s="230"/>
      <c r="J48" s="223"/>
      <c r="K48" s="223"/>
      <c r="L48" s="223"/>
      <c r="M48" s="223"/>
      <c r="N48" s="223"/>
    </row>
    <row r="49" spans="1:14" s="225" customFormat="1" ht="13.5" x14ac:dyDescent="0.35">
      <c r="A49" s="243" t="str">
        <f>'2A-Buget_cerere'!A55</f>
        <v>Cap. 8</v>
      </c>
      <c r="B49" s="243" t="str">
        <f>'[2]2A-Buget_cerere'!B55</f>
        <v>Alte cheltuieli directe</v>
      </c>
      <c r="C49" s="227"/>
      <c r="D49" s="216"/>
      <c r="E49" s="233"/>
      <c r="F49" s="233"/>
      <c r="G49" s="233"/>
      <c r="H49" s="222"/>
      <c r="I49" s="230"/>
      <c r="J49" s="223"/>
      <c r="K49" s="223"/>
      <c r="L49" s="223"/>
      <c r="M49" s="223"/>
      <c r="N49" s="223"/>
    </row>
    <row r="50" spans="1:14" s="225" customFormat="1" ht="13.5" x14ac:dyDescent="0.35">
      <c r="A50" s="244">
        <f>'2A-Buget_cerere'!A56</f>
        <v>8.1</v>
      </c>
      <c r="B50" s="244" t="str">
        <f>'2A-Buget_cerere'!B56</f>
        <v>cheltuieli pentru instalații/echipamente specifice în scopul obținerii unei economii de energie</v>
      </c>
      <c r="C50" s="238">
        <f>'2A-Buget_cerere'!I56</f>
        <v>0</v>
      </c>
      <c r="D50" s="216">
        <f t="shared" si="12"/>
        <v>0</v>
      </c>
      <c r="E50" s="228">
        <v>0</v>
      </c>
      <c r="F50" s="228">
        <v>0</v>
      </c>
      <c r="G50" s="228">
        <v>0</v>
      </c>
      <c r="H50" s="222"/>
      <c r="I50" s="230"/>
      <c r="J50" s="223"/>
      <c r="K50" s="223"/>
      <c r="L50" s="223"/>
      <c r="M50" s="223"/>
      <c r="N50" s="223"/>
    </row>
    <row r="51" spans="1:14" s="225" customFormat="1" ht="13.5" x14ac:dyDescent="0.35">
      <c r="A51" s="244">
        <f>'2A-Buget_cerere'!A57</f>
        <v>8.1999999999999993</v>
      </c>
      <c r="B51" s="244" t="str">
        <f>'2A-Buget_cerere'!B57</f>
        <v xml:space="preserve">cheltuieli pentru activități de marketing </v>
      </c>
      <c r="C51" s="238">
        <f>'2A-Buget_cerere'!I57</f>
        <v>0</v>
      </c>
      <c r="D51" s="216">
        <f t="shared" si="12"/>
        <v>0</v>
      </c>
      <c r="E51" s="228">
        <v>0</v>
      </c>
      <c r="F51" s="228">
        <v>0</v>
      </c>
      <c r="G51" s="228">
        <v>0</v>
      </c>
      <c r="H51" s="222"/>
      <c r="I51" s="230"/>
      <c r="J51" s="223"/>
      <c r="K51" s="223"/>
      <c r="L51" s="223"/>
      <c r="M51" s="223"/>
      <c r="N51" s="223"/>
    </row>
    <row r="52" spans="1:14" s="225" customFormat="1" ht="13.5" x14ac:dyDescent="0.35">
      <c r="A52" s="221"/>
      <c r="B52" s="242" t="str">
        <f>'2A-Buget_cerere'!B58</f>
        <v>TOTAL CAPITOL 8</v>
      </c>
      <c r="C52" s="238">
        <f>'2A-Buget_cerere'!I58</f>
        <v>0</v>
      </c>
      <c r="D52" s="216">
        <f t="shared" si="12"/>
        <v>0</v>
      </c>
      <c r="E52" s="233">
        <f>SUM(E50:E51)</f>
        <v>0</v>
      </c>
      <c r="F52" s="233">
        <f>SUM(F50:F51)</f>
        <v>0</v>
      </c>
      <c r="G52" s="233">
        <f>SUM(G50:G51)</f>
        <v>0</v>
      </c>
      <c r="H52" s="222"/>
      <c r="I52" s="230"/>
      <c r="J52" s="223"/>
      <c r="K52" s="223"/>
      <c r="L52" s="223"/>
      <c r="M52" s="223"/>
      <c r="N52" s="223"/>
    </row>
    <row r="53" spans="1:14" s="225" customFormat="1" ht="13.5" x14ac:dyDescent="0.35">
      <c r="A53" s="416" t="str">
        <f>'2A-Buget_cerere'!A59</f>
        <v>Cap. 9</v>
      </c>
      <c r="B53" s="416" t="str">
        <f>'2A-Buget_cerere'!B59</f>
        <v>Cheltuieli indirecte</v>
      </c>
      <c r="C53" s="227"/>
      <c r="D53" s="216"/>
      <c r="E53" s="233"/>
      <c r="F53" s="233"/>
      <c r="G53" s="233"/>
      <c r="H53" s="222"/>
      <c r="I53" s="230"/>
      <c r="J53" s="223"/>
      <c r="K53" s="223"/>
      <c r="L53" s="223"/>
      <c r="M53" s="223"/>
      <c r="N53" s="223"/>
    </row>
    <row r="54" spans="1:14" s="225" customFormat="1" ht="26" x14ac:dyDescent="0.35">
      <c r="A54" s="417" t="str">
        <f>'2A-Buget_cerere'!A60</f>
        <v>9.1</v>
      </c>
      <c r="B54" s="418" t="str">
        <f>'2A-Buget_cerere'!B60</f>
        <v xml:space="preserve">Cheltuieli cu Managementul de proiect pentru obiectivul de investiţii, Cheltuieli cu auditul financiar, Cheltuieli pentru informare şi publicitate </v>
      </c>
      <c r="C54" s="227">
        <f>'2A-Buget_cerere'!I60</f>
        <v>0</v>
      </c>
      <c r="D54" s="216">
        <f t="shared" si="12"/>
        <v>0</v>
      </c>
      <c r="E54" s="228">
        <v>0</v>
      </c>
      <c r="F54" s="228">
        <v>0</v>
      </c>
      <c r="G54" s="228">
        <v>0</v>
      </c>
      <c r="H54" s="222"/>
      <c r="I54" s="230"/>
      <c r="J54" s="223"/>
      <c r="K54" s="223"/>
      <c r="L54" s="223"/>
      <c r="M54" s="223"/>
      <c r="N54" s="223"/>
    </row>
    <row r="55" spans="1:14" s="225" customFormat="1" ht="13.5" x14ac:dyDescent="0.35">
      <c r="A55" s="244"/>
      <c r="B55" s="245" t="str">
        <f>'2A-Buget_cerere'!B61</f>
        <v>TOTAL CAPITOL 9</v>
      </c>
      <c r="C55" s="227">
        <f>'2A-Buget_cerere'!I61</f>
        <v>0</v>
      </c>
      <c r="D55" s="216">
        <f t="shared" si="12"/>
        <v>0</v>
      </c>
      <c r="E55" s="233">
        <f>SUM(E54)</f>
        <v>0</v>
      </c>
      <c r="F55" s="233">
        <f t="shared" ref="F55:G55" si="14">SUM(F54)</f>
        <v>0</v>
      </c>
      <c r="G55" s="233">
        <f t="shared" si="14"/>
        <v>0</v>
      </c>
      <c r="H55" s="222"/>
      <c r="I55" s="230"/>
      <c r="J55" s="223"/>
      <c r="K55" s="223"/>
      <c r="L55" s="223"/>
      <c r="M55" s="223"/>
      <c r="N55" s="223"/>
    </row>
    <row r="56" spans="1:14" s="247" customFormat="1" x14ac:dyDescent="0.35">
      <c r="A56" s="246"/>
      <c r="B56" s="232" t="str">
        <f>'2A-Buget_cerere'!B62</f>
        <v>TOTAL GENERAL</v>
      </c>
      <c r="C56" s="227">
        <f>'2A-Buget_cerere'!I62</f>
        <v>0</v>
      </c>
      <c r="D56" s="216">
        <f t="shared" si="12"/>
        <v>0</v>
      </c>
      <c r="E56" s="233">
        <f>E11+E14+E24+E34+E40+E44+E48+E52+E55</f>
        <v>0</v>
      </c>
      <c r="F56" s="233">
        <f>F11+F14+F24+F34+F40+F44+F48+F52+F55</f>
        <v>0</v>
      </c>
      <c r="G56" s="233">
        <f>G11+G14+G24+G34+G40+G44+G48+G52+G55</f>
        <v>0</v>
      </c>
      <c r="H56" s="222"/>
      <c r="I56" s="230"/>
      <c r="J56" s="223"/>
      <c r="K56" s="223"/>
      <c r="L56" s="223"/>
      <c r="M56" s="223"/>
      <c r="N56" s="223"/>
    </row>
    <row r="57" spans="1:14" s="251" customFormat="1" ht="13" x14ac:dyDescent="0.35">
      <c r="A57" s="248"/>
      <c r="B57" s="249"/>
      <c r="C57" s="250"/>
      <c r="D57" s="213"/>
      <c r="E57" s="214"/>
      <c r="F57" s="214"/>
      <c r="G57" s="214"/>
      <c r="H57" s="229"/>
      <c r="I57" s="230"/>
      <c r="J57" s="230"/>
      <c r="K57" s="230"/>
      <c r="L57" s="230"/>
      <c r="M57" s="230"/>
      <c r="N57" s="230"/>
    </row>
    <row r="58" spans="1:14" s="251" customFormat="1" ht="13" x14ac:dyDescent="0.35">
      <c r="A58" s="248"/>
      <c r="B58" s="252"/>
      <c r="C58" s="250"/>
      <c r="D58" s="213"/>
      <c r="E58" s="214"/>
      <c r="F58" s="214"/>
      <c r="G58" s="214"/>
      <c r="H58" s="229"/>
      <c r="I58" s="230"/>
      <c r="J58" s="230"/>
      <c r="K58" s="230"/>
      <c r="L58" s="230"/>
      <c r="M58" s="230"/>
      <c r="N58" s="230"/>
    </row>
    <row r="59" spans="1:14" s="253" customFormat="1" ht="13" x14ac:dyDescent="0.35">
      <c r="A59" s="581" t="s">
        <v>389</v>
      </c>
      <c r="B59" s="581"/>
      <c r="C59" s="582" t="s">
        <v>383</v>
      </c>
      <c r="D59" s="583" t="s">
        <v>384</v>
      </c>
      <c r="E59" s="571" t="s">
        <v>385</v>
      </c>
      <c r="F59" s="571"/>
      <c r="G59" s="571"/>
      <c r="H59" s="63"/>
      <c r="I59" s="230"/>
      <c r="J59" s="98"/>
      <c r="K59" s="98"/>
      <c r="L59" s="98"/>
      <c r="M59" s="98"/>
      <c r="N59" s="98"/>
    </row>
    <row r="60" spans="1:14" s="254" customFormat="1" ht="13" x14ac:dyDescent="0.35">
      <c r="A60" s="581"/>
      <c r="B60" s="581"/>
      <c r="C60" s="582"/>
      <c r="D60" s="583"/>
      <c r="E60" s="216" t="s">
        <v>386</v>
      </c>
      <c r="F60" s="216" t="s">
        <v>387</v>
      </c>
      <c r="G60" s="216" t="s">
        <v>388</v>
      </c>
      <c r="H60" s="217"/>
      <c r="I60" s="230"/>
      <c r="J60" s="218"/>
      <c r="K60" s="218"/>
      <c r="L60" s="218"/>
      <c r="M60" s="218"/>
      <c r="N60" s="218"/>
    </row>
    <row r="61" spans="1:14" s="258" customFormat="1" ht="13" x14ac:dyDescent="0.35">
      <c r="A61" s="572" t="s">
        <v>499</v>
      </c>
      <c r="B61" s="572"/>
      <c r="C61" s="227">
        <f>'2A-Buget_cerere'!C71</f>
        <v>0</v>
      </c>
      <c r="D61" s="216">
        <f t="shared" ref="D61:D63" si="15">IF(E61+F61+G61&lt;&gt;C61,"EROARE!",E61+F61+G61)</f>
        <v>0</v>
      </c>
      <c r="E61" s="255">
        <f>E56</f>
        <v>0</v>
      </c>
      <c r="F61" s="255">
        <f>F56</f>
        <v>0</v>
      </c>
      <c r="G61" s="255">
        <f>G56</f>
        <v>0</v>
      </c>
      <c r="H61" s="256"/>
      <c r="I61" s="230"/>
      <c r="J61" s="257"/>
      <c r="K61" s="257"/>
      <c r="L61" s="257"/>
      <c r="M61" s="257"/>
      <c r="N61" s="257"/>
    </row>
    <row r="62" spans="1:14" s="258" customFormat="1" ht="13" x14ac:dyDescent="0.35">
      <c r="A62" s="596" t="s">
        <v>500</v>
      </c>
      <c r="B62" s="597"/>
      <c r="C62" s="259">
        <f>'2A-Buget_cerere'!G62</f>
        <v>0</v>
      </c>
      <c r="D62" s="216">
        <f t="shared" si="15"/>
        <v>0</v>
      </c>
      <c r="E62" s="260">
        <v>0</v>
      </c>
      <c r="F62" s="260">
        <v>0</v>
      </c>
      <c r="G62" s="260">
        <v>0</v>
      </c>
      <c r="H62" s="256"/>
      <c r="I62" s="230"/>
      <c r="J62" s="257"/>
      <c r="K62" s="257"/>
      <c r="L62" s="257"/>
      <c r="M62" s="257"/>
      <c r="N62" s="257"/>
    </row>
    <row r="63" spans="1:14" s="258" customFormat="1" ht="13" x14ac:dyDescent="0.35">
      <c r="A63" s="572" t="s">
        <v>390</v>
      </c>
      <c r="B63" s="572"/>
      <c r="C63" s="227">
        <f>'2A-Buget_cerere'!C74</f>
        <v>0</v>
      </c>
      <c r="D63" s="216">
        <f t="shared" si="15"/>
        <v>0</v>
      </c>
      <c r="E63" s="255">
        <f t="shared" ref="E63:G63" si="16">SUM(E64:E65)</f>
        <v>0</v>
      </c>
      <c r="F63" s="255">
        <f t="shared" si="16"/>
        <v>0</v>
      </c>
      <c r="G63" s="255">
        <f t="shared" si="16"/>
        <v>0</v>
      </c>
      <c r="H63" s="256"/>
      <c r="I63" s="230"/>
      <c r="J63" s="257"/>
      <c r="K63" s="257"/>
      <c r="L63" s="257"/>
      <c r="M63" s="257"/>
      <c r="N63" s="257"/>
    </row>
    <row r="64" spans="1:14" s="254" customFormat="1" ht="13" x14ac:dyDescent="0.35">
      <c r="A64" s="580" t="s">
        <v>391</v>
      </c>
      <c r="B64" s="580"/>
      <c r="C64" s="227"/>
      <c r="D64" s="216"/>
      <c r="E64" s="228">
        <v>0</v>
      </c>
      <c r="F64" s="228">
        <v>0</v>
      </c>
      <c r="G64" s="228">
        <v>0</v>
      </c>
      <c r="H64" s="217"/>
      <c r="I64" s="230"/>
      <c r="J64" s="218"/>
      <c r="K64" s="218"/>
      <c r="L64" s="218"/>
      <c r="M64" s="218"/>
      <c r="N64" s="218"/>
    </row>
    <row r="65" spans="1:14" s="254" customFormat="1" ht="13" x14ac:dyDescent="0.35">
      <c r="A65" s="580" t="s">
        <v>392</v>
      </c>
      <c r="B65" s="580"/>
      <c r="C65" s="227"/>
      <c r="D65" s="216"/>
      <c r="E65" s="228">
        <v>0</v>
      </c>
      <c r="F65" s="228">
        <v>0</v>
      </c>
      <c r="G65" s="228">
        <v>0</v>
      </c>
      <c r="H65" s="217"/>
      <c r="I65" s="230"/>
      <c r="J65" s="218"/>
      <c r="K65" s="218"/>
      <c r="L65" s="218"/>
      <c r="M65" s="218"/>
      <c r="N65" s="218"/>
    </row>
    <row r="66" spans="1:14" s="258" customFormat="1" ht="13" x14ac:dyDescent="0.35">
      <c r="A66" s="572" t="str">
        <f>'[2]2A-Buget_cerere'!B77</f>
        <v>ASISTENŢĂ FINANCIARĂ NERAMBURSABILĂ SOLICITATĂ</v>
      </c>
      <c r="B66" s="572"/>
      <c r="C66" s="227">
        <f>'2A-Buget_cerere'!C77</f>
        <v>0</v>
      </c>
      <c r="D66" s="216">
        <f t="shared" ref="D66" si="17">IF(E66+F66+G66&lt;&gt;C66,"EROARE!",E66+F66+G66)</f>
        <v>0</v>
      </c>
      <c r="E66" s="228">
        <v>0</v>
      </c>
      <c r="F66" s="228">
        <v>0</v>
      </c>
      <c r="G66" s="228">
        <v>0</v>
      </c>
      <c r="H66" s="256"/>
      <c r="I66" s="230"/>
      <c r="J66" s="257"/>
      <c r="K66" s="257"/>
      <c r="L66" s="257"/>
      <c r="M66" s="257"/>
      <c r="N66" s="257"/>
    </row>
    <row r="67" spans="1:14" s="263" customFormat="1" ht="13.5" x14ac:dyDescent="0.35">
      <c r="A67" s="261"/>
      <c r="B67" s="262"/>
      <c r="C67" s="250"/>
      <c r="D67" s="213"/>
      <c r="E67" s="214"/>
      <c r="F67" s="214"/>
      <c r="G67" s="214"/>
      <c r="H67" s="256"/>
      <c r="I67" s="230"/>
      <c r="J67" s="257"/>
      <c r="K67" s="257"/>
      <c r="L67" s="257"/>
      <c r="M67" s="257"/>
      <c r="N67" s="257"/>
    </row>
    <row r="68" spans="1:14" s="263" customFormat="1" ht="13.5" x14ac:dyDescent="0.35">
      <c r="A68" s="261"/>
      <c r="B68" s="264"/>
      <c r="C68" s="250"/>
      <c r="D68" s="213"/>
      <c r="E68" s="214"/>
      <c r="F68" s="214"/>
      <c r="G68" s="214"/>
      <c r="H68" s="256"/>
      <c r="I68" s="257"/>
      <c r="J68" s="257"/>
      <c r="K68" s="257"/>
      <c r="L68" s="257"/>
      <c r="M68" s="257"/>
      <c r="N68" s="257"/>
    </row>
    <row r="69" spans="1:14" s="220" customFormat="1" ht="13.5" x14ac:dyDescent="0.35">
      <c r="A69" s="590" t="s">
        <v>501</v>
      </c>
      <c r="B69" s="590"/>
      <c r="C69" s="590"/>
      <c r="D69" s="213"/>
      <c r="E69" s="214"/>
      <c r="F69" s="214"/>
      <c r="G69" s="214"/>
      <c r="H69" s="217"/>
      <c r="I69" s="218"/>
      <c r="J69" s="218"/>
      <c r="K69" s="218"/>
      <c r="L69" s="218"/>
      <c r="M69" s="218"/>
      <c r="N69" s="218"/>
    </row>
    <row r="70" spans="1:14" s="220" customFormat="1" ht="15" customHeight="1" x14ac:dyDescent="0.35">
      <c r="A70" s="592" t="s">
        <v>502</v>
      </c>
      <c r="B70" s="593"/>
      <c r="C70" s="265" t="s">
        <v>429</v>
      </c>
      <c r="D70" s="216" t="s">
        <v>386</v>
      </c>
      <c r="E70" s="216" t="s">
        <v>387</v>
      </c>
      <c r="F70" s="216" t="s">
        <v>388</v>
      </c>
      <c r="G70" s="216" t="s">
        <v>498</v>
      </c>
      <c r="H70" s="216" t="s">
        <v>503</v>
      </c>
      <c r="N70" s="218"/>
    </row>
    <row r="71" spans="1:14" s="220" customFormat="1" ht="15" customHeight="1" x14ac:dyDescent="0.35">
      <c r="A71" s="594" t="s">
        <v>504</v>
      </c>
      <c r="B71" s="595"/>
      <c r="C71" s="266">
        <f>SUM(D71:H71)</f>
        <v>0</v>
      </c>
      <c r="D71" s="267">
        <f>E65</f>
        <v>0</v>
      </c>
      <c r="E71" s="255">
        <f>F65</f>
        <v>0</v>
      </c>
      <c r="F71" s="255">
        <f>G65</f>
        <v>0</v>
      </c>
      <c r="G71" s="228">
        <v>0</v>
      </c>
      <c r="H71" s="228">
        <v>0</v>
      </c>
      <c r="N71" s="218"/>
    </row>
    <row r="72" spans="1:14" s="220" customFormat="1" ht="15" customHeight="1" x14ac:dyDescent="0.35">
      <c r="A72" s="594" t="s">
        <v>505</v>
      </c>
      <c r="B72" s="595"/>
      <c r="C72" s="266">
        <f>SUM(D72:G72,D77:G77)</f>
        <v>0</v>
      </c>
      <c r="D72" s="268">
        <v>0</v>
      </c>
      <c r="E72" s="228">
        <v>0</v>
      </c>
      <c r="F72" s="228">
        <v>0</v>
      </c>
      <c r="G72" s="228">
        <v>0</v>
      </c>
      <c r="H72" s="228">
        <v>0</v>
      </c>
      <c r="N72" s="218"/>
    </row>
    <row r="73" spans="1:14" s="220" customFormat="1" ht="15" customHeight="1" x14ac:dyDescent="0.35">
      <c r="A73" s="594" t="s">
        <v>506</v>
      </c>
      <c r="B73" s="595"/>
      <c r="C73" s="266">
        <f>SUM(D73:H73,D78:H78)</f>
        <v>0</v>
      </c>
      <c r="D73" s="268">
        <v>0</v>
      </c>
      <c r="E73" s="228">
        <v>0</v>
      </c>
      <c r="F73" s="228">
        <v>0</v>
      </c>
      <c r="G73" s="228">
        <v>0</v>
      </c>
      <c r="H73" s="228">
        <v>0</v>
      </c>
      <c r="N73" s="218"/>
    </row>
    <row r="74" spans="1:14" s="263" customFormat="1" ht="15" customHeight="1" x14ac:dyDescent="0.35">
      <c r="A74" s="588" t="s">
        <v>507</v>
      </c>
      <c r="B74" s="589"/>
      <c r="C74" s="266">
        <f>SUM(D74:H74,D79:H79)</f>
        <v>0</v>
      </c>
      <c r="D74" s="267">
        <f>D73+D72</f>
        <v>0</v>
      </c>
      <c r="E74" s="255">
        <f>E73+E72</f>
        <v>0</v>
      </c>
      <c r="F74" s="255">
        <f>F73+F72</f>
        <v>0</v>
      </c>
      <c r="G74" s="255">
        <f>G73+G72</f>
        <v>0</v>
      </c>
      <c r="H74" s="255">
        <f>H73+H72</f>
        <v>0</v>
      </c>
      <c r="N74" s="257"/>
    </row>
    <row r="75" spans="1:14" s="220" customFormat="1" ht="13.5" x14ac:dyDescent="0.35">
      <c r="A75" s="248"/>
      <c r="B75" s="269"/>
      <c r="C75" s="250"/>
      <c r="D75" s="216" t="s">
        <v>508</v>
      </c>
      <c r="E75" s="216" t="s">
        <v>509</v>
      </c>
      <c r="F75" s="216" t="s">
        <v>510</v>
      </c>
      <c r="G75" s="216" t="s">
        <v>511</v>
      </c>
      <c r="H75" s="216" t="s">
        <v>512</v>
      </c>
      <c r="I75" s="218"/>
      <c r="J75" s="218"/>
      <c r="K75" s="218"/>
      <c r="L75" s="218"/>
      <c r="M75" s="218"/>
      <c r="N75" s="218"/>
    </row>
    <row r="76" spans="1:14" s="220" customFormat="1" ht="13.5" x14ac:dyDescent="0.35">
      <c r="A76" s="248"/>
      <c r="B76" s="269"/>
      <c r="C76" s="250"/>
      <c r="D76" s="268">
        <v>0</v>
      </c>
      <c r="E76" s="228">
        <v>0</v>
      </c>
      <c r="F76" s="228">
        <v>0</v>
      </c>
      <c r="G76" s="228">
        <v>0</v>
      </c>
      <c r="H76" s="228">
        <v>0</v>
      </c>
      <c r="I76" s="218"/>
      <c r="J76" s="218"/>
      <c r="K76" s="218"/>
      <c r="L76" s="218"/>
      <c r="M76" s="218"/>
      <c r="N76" s="218"/>
    </row>
    <row r="77" spans="1:14" s="220" customFormat="1" ht="13.5" x14ac:dyDescent="0.35">
      <c r="A77" s="248"/>
      <c r="B77" s="269"/>
      <c r="C77" s="250"/>
      <c r="D77" s="268">
        <v>0</v>
      </c>
      <c r="E77" s="228">
        <v>0</v>
      </c>
      <c r="F77" s="228">
        <v>0</v>
      </c>
      <c r="G77" s="228">
        <v>0</v>
      </c>
      <c r="H77" s="228">
        <v>0</v>
      </c>
      <c r="I77" s="218"/>
      <c r="J77" s="218"/>
      <c r="K77" s="218"/>
      <c r="L77" s="218"/>
      <c r="M77" s="218"/>
      <c r="N77" s="218"/>
    </row>
    <row r="78" spans="1:14" s="220" customFormat="1" ht="13.5" x14ac:dyDescent="0.35">
      <c r="A78" s="248"/>
      <c r="B78" s="269"/>
      <c r="C78" s="250"/>
      <c r="D78" s="268">
        <v>0</v>
      </c>
      <c r="E78" s="228">
        <v>0</v>
      </c>
      <c r="F78" s="228">
        <v>0</v>
      </c>
      <c r="G78" s="228">
        <v>0</v>
      </c>
      <c r="H78" s="228">
        <v>0</v>
      </c>
      <c r="I78" s="218"/>
      <c r="J78" s="218"/>
      <c r="K78" s="218"/>
      <c r="L78" s="218"/>
      <c r="M78" s="218"/>
      <c r="N78" s="218"/>
    </row>
    <row r="79" spans="1:14" s="220" customFormat="1" ht="13.5" x14ac:dyDescent="0.35">
      <c r="A79" s="248"/>
      <c r="B79" s="269"/>
      <c r="C79" s="250"/>
      <c r="D79" s="267">
        <f>D78+D77</f>
        <v>0</v>
      </c>
      <c r="E79" s="255">
        <f>E78+E77</f>
        <v>0</v>
      </c>
      <c r="F79" s="255">
        <f>F78+F77</f>
        <v>0</v>
      </c>
      <c r="G79" s="255">
        <f>G78+G77</f>
        <v>0</v>
      </c>
      <c r="H79" s="255">
        <f>H78+H77</f>
        <v>0</v>
      </c>
      <c r="I79" s="218"/>
      <c r="J79" s="218"/>
      <c r="K79" s="218"/>
      <c r="L79" s="218"/>
      <c r="M79" s="218"/>
      <c r="N79" s="218"/>
    </row>
    <row r="80" spans="1:14" s="220" customFormat="1" ht="13.5" x14ac:dyDescent="0.35">
      <c r="A80" s="248"/>
      <c r="B80" s="269"/>
      <c r="C80" s="250"/>
      <c r="D80" s="213"/>
      <c r="E80" s="270"/>
      <c r="F80" s="270"/>
      <c r="G80" s="271"/>
      <c r="H80" s="217"/>
      <c r="I80" s="218"/>
      <c r="J80" s="218"/>
      <c r="K80" s="218"/>
      <c r="L80" s="218"/>
      <c r="M80" s="218"/>
      <c r="N80" s="218"/>
    </row>
    <row r="81" spans="1:14" s="220" customFormat="1" ht="13.5" x14ac:dyDescent="0.35">
      <c r="A81" s="248"/>
      <c r="B81" s="269"/>
      <c r="C81" s="250"/>
      <c r="D81" s="213"/>
      <c r="E81" s="214"/>
      <c r="F81" s="214"/>
      <c r="G81" s="214"/>
      <c r="H81" s="217"/>
      <c r="I81" s="218"/>
      <c r="J81" s="218"/>
      <c r="K81" s="218"/>
      <c r="L81" s="218"/>
      <c r="M81" s="218"/>
      <c r="N81" s="218"/>
    </row>
    <row r="82" spans="1:14" s="220" customFormat="1" ht="13.5" x14ac:dyDescent="0.35">
      <c r="A82" s="590" t="s">
        <v>513</v>
      </c>
      <c r="B82" s="590"/>
      <c r="C82" s="591"/>
      <c r="D82" s="216" t="s">
        <v>386</v>
      </c>
      <c r="E82" s="216" t="s">
        <v>387</v>
      </c>
      <c r="F82" s="216" t="s">
        <v>388</v>
      </c>
      <c r="G82" s="216" t="s">
        <v>498</v>
      </c>
      <c r="H82" s="217"/>
      <c r="I82" s="218"/>
      <c r="J82" s="218"/>
      <c r="K82" s="218"/>
      <c r="L82" s="218"/>
      <c r="M82" s="218"/>
      <c r="N82" s="218"/>
    </row>
    <row r="83" spans="1:14" s="220" customFormat="1" ht="13.5" x14ac:dyDescent="0.35">
      <c r="A83" s="584" t="s">
        <v>181</v>
      </c>
      <c r="B83" s="584"/>
      <c r="C83" s="584"/>
      <c r="D83" s="268">
        <v>0</v>
      </c>
      <c r="E83" s="228">
        <v>0</v>
      </c>
      <c r="F83" s="228">
        <v>0</v>
      </c>
      <c r="G83" s="228">
        <v>0</v>
      </c>
      <c r="H83" s="217"/>
      <c r="I83" s="218"/>
      <c r="J83" s="218"/>
      <c r="K83" s="218"/>
      <c r="L83" s="218"/>
      <c r="M83" s="218"/>
      <c r="N83" s="218"/>
    </row>
    <row r="84" spans="1:14" s="220" customFormat="1" ht="13.5" x14ac:dyDescent="0.35">
      <c r="A84" s="584" t="s">
        <v>514</v>
      </c>
      <c r="B84" s="584"/>
      <c r="C84" s="584"/>
      <c r="D84" s="267">
        <f>D71-D72</f>
        <v>0</v>
      </c>
      <c r="E84" s="255">
        <f>D84+E71-E72</f>
        <v>0</v>
      </c>
      <c r="F84" s="255">
        <f>E84+F71-F72</f>
        <v>0</v>
      </c>
      <c r="G84" s="255">
        <f>F84+G71-G72</f>
        <v>0</v>
      </c>
      <c r="H84" s="272"/>
      <c r="I84" s="218"/>
      <c r="J84" s="218"/>
      <c r="K84" s="218"/>
      <c r="L84" s="218"/>
      <c r="M84" s="218"/>
      <c r="N84" s="218"/>
    </row>
    <row r="85" spans="1:14" s="220" customFormat="1" ht="13.5" x14ac:dyDescent="0.35">
      <c r="A85" s="584" t="s">
        <v>515</v>
      </c>
      <c r="B85" s="584"/>
      <c r="C85" s="584"/>
      <c r="D85" s="268">
        <v>0</v>
      </c>
      <c r="E85" s="228">
        <v>0</v>
      </c>
      <c r="F85" s="228">
        <v>0</v>
      </c>
      <c r="G85" s="228">
        <v>0</v>
      </c>
      <c r="H85" s="217"/>
      <c r="I85" s="218"/>
      <c r="J85" s="218"/>
      <c r="K85" s="218"/>
      <c r="L85" s="218"/>
      <c r="M85" s="218"/>
      <c r="N85" s="218"/>
    </row>
    <row r="86" spans="1:14" s="220" customFormat="1" ht="13.5" x14ac:dyDescent="0.35">
      <c r="A86" s="584" t="s">
        <v>516</v>
      </c>
      <c r="B86" s="584"/>
      <c r="C86" s="584"/>
      <c r="D86" s="268">
        <v>0</v>
      </c>
      <c r="E86" s="228">
        <v>0</v>
      </c>
      <c r="F86" s="228">
        <v>0</v>
      </c>
      <c r="G86" s="228">
        <v>0</v>
      </c>
      <c r="H86" s="217"/>
      <c r="I86" s="218"/>
      <c r="J86" s="218"/>
      <c r="K86" s="218"/>
      <c r="L86" s="218"/>
      <c r="M86" s="218"/>
      <c r="N86" s="218"/>
    </row>
    <row r="87" spans="1:14" s="220" customFormat="1" ht="13.5" x14ac:dyDescent="0.35">
      <c r="A87" s="584" t="s">
        <v>517</v>
      </c>
      <c r="B87" s="584"/>
      <c r="C87" s="584"/>
      <c r="D87" s="273" t="str">
        <f>IFERROR(SUM(D84:D86)/(SUM(D84:D86)+D83),"")</f>
        <v/>
      </c>
      <c r="E87" s="233" t="str">
        <f t="shared" ref="E87:G87" si="18">IFERROR(SUM(E84:E86)/(SUM(E84:E86)+E83),"")</f>
        <v/>
      </c>
      <c r="F87" s="233" t="str">
        <f t="shared" si="18"/>
        <v/>
      </c>
      <c r="G87" s="233" t="str">
        <f t="shared" si="18"/>
        <v/>
      </c>
      <c r="H87" s="217"/>
      <c r="I87" s="218"/>
      <c r="J87" s="218"/>
      <c r="K87" s="218"/>
      <c r="L87" s="218"/>
      <c r="M87" s="218"/>
      <c r="N87" s="218"/>
    </row>
    <row r="88" spans="1:14" s="220" customFormat="1" ht="13.5" x14ac:dyDescent="0.35">
      <c r="A88" s="248"/>
      <c r="B88" s="269"/>
      <c r="C88" s="250"/>
      <c r="D88" s="213"/>
      <c r="E88" s="214"/>
      <c r="F88" s="214"/>
      <c r="G88" s="214"/>
      <c r="H88" s="217"/>
      <c r="I88" s="218"/>
      <c r="J88" s="218"/>
      <c r="K88" s="218"/>
      <c r="L88" s="218"/>
      <c r="M88" s="218"/>
      <c r="N88" s="218"/>
    </row>
    <row r="89" spans="1:14" s="220" customFormat="1" ht="13.5" x14ac:dyDescent="0.35">
      <c r="A89" s="248"/>
      <c r="B89" s="269"/>
      <c r="C89" s="250"/>
      <c r="D89" s="213"/>
      <c r="E89" s="214"/>
      <c r="F89" s="214"/>
      <c r="G89" s="214"/>
      <c r="H89" s="217"/>
      <c r="I89" s="218"/>
      <c r="J89" s="218"/>
      <c r="K89" s="218"/>
      <c r="L89" s="218"/>
      <c r="M89" s="218"/>
      <c r="N89" s="218"/>
    </row>
    <row r="90" spans="1:14" s="220" customFormat="1" ht="13.5" x14ac:dyDescent="0.35">
      <c r="A90" s="248"/>
      <c r="B90" s="269"/>
      <c r="C90" s="250"/>
      <c r="D90" s="213"/>
      <c r="E90" s="214"/>
      <c r="F90" s="214"/>
      <c r="G90" s="214"/>
      <c r="H90" s="217"/>
      <c r="I90" s="218"/>
      <c r="J90" s="218"/>
      <c r="K90" s="218"/>
      <c r="L90" s="218"/>
      <c r="M90" s="218"/>
      <c r="N90" s="218"/>
    </row>
    <row r="91" spans="1:14" s="220" customFormat="1" ht="13.5" x14ac:dyDescent="0.35">
      <c r="A91" s="248"/>
      <c r="B91" s="269"/>
      <c r="C91" s="250"/>
      <c r="D91" s="213"/>
      <c r="E91" s="214"/>
      <c r="F91" s="214"/>
      <c r="G91" s="214"/>
      <c r="H91" s="217"/>
      <c r="I91" s="218"/>
      <c r="J91" s="218"/>
      <c r="K91" s="218"/>
      <c r="L91" s="218"/>
      <c r="M91" s="218"/>
      <c r="N91" s="218"/>
    </row>
    <row r="92" spans="1:14" s="220" customFormat="1" ht="13.5" x14ac:dyDescent="0.35">
      <c r="A92" s="248"/>
      <c r="B92" s="269"/>
      <c r="C92" s="250"/>
      <c r="D92" s="213"/>
      <c r="E92" s="214"/>
      <c r="F92" s="214"/>
      <c r="G92" s="214"/>
      <c r="H92" s="217"/>
      <c r="I92" s="218"/>
      <c r="J92" s="218"/>
      <c r="K92" s="218"/>
      <c r="L92" s="218"/>
      <c r="M92" s="218"/>
      <c r="N92" s="218"/>
    </row>
    <row r="93" spans="1:14" s="220" customFormat="1" ht="13.5" x14ac:dyDescent="0.35">
      <c r="A93" s="248"/>
      <c r="B93" s="269"/>
      <c r="C93" s="250"/>
      <c r="D93" s="213"/>
      <c r="E93" s="214"/>
      <c r="F93" s="214"/>
      <c r="G93" s="214"/>
      <c r="H93" s="217"/>
      <c r="I93" s="218"/>
      <c r="J93" s="218"/>
      <c r="K93" s="218"/>
      <c r="L93" s="218"/>
      <c r="M93" s="218"/>
      <c r="N93" s="218"/>
    </row>
    <row r="94" spans="1:14" s="220" customFormat="1" ht="13.5" x14ac:dyDescent="0.35">
      <c r="A94" s="248"/>
      <c r="B94" s="269"/>
      <c r="C94" s="250"/>
      <c r="D94" s="213"/>
      <c r="E94" s="214"/>
      <c r="F94" s="214"/>
      <c r="G94" s="214"/>
      <c r="H94" s="217"/>
      <c r="I94" s="218"/>
      <c r="J94" s="218"/>
      <c r="K94" s="218"/>
      <c r="L94" s="218"/>
      <c r="M94" s="218"/>
      <c r="N94" s="218"/>
    </row>
    <row r="95" spans="1:14" s="220" customFormat="1" ht="13.5" x14ac:dyDescent="0.35">
      <c r="A95" s="248"/>
      <c r="B95" s="269"/>
      <c r="C95" s="250"/>
      <c r="D95" s="213"/>
      <c r="E95" s="214"/>
      <c r="F95" s="214"/>
      <c r="G95" s="214"/>
      <c r="H95" s="217"/>
      <c r="I95" s="218"/>
      <c r="J95" s="218"/>
      <c r="K95" s="218"/>
      <c r="L95" s="218"/>
      <c r="M95" s="218"/>
      <c r="N95" s="218"/>
    </row>
    <row r="96" spans="1:14" s="220" customFormat="1" ht="13.5" x14ac:dyDescent="0.35">
      <c r="A96" s="248"/>
      <c r="B96" s="269"/>
      <c r="C96" s="250"/>
      <c r="D96" s="213"/>
      <c r="E96" s="214"/>
      <c r="F96" s="214"/>
      <c r="G96" s="214"/>
      <c r="H96" s="217"/>
      <c r="I96" s="218"/>
      <c r="J96" s="218"/>
      <c r="K96" s="218"/>
      <c r="L96" s="218"/>
      <c r="M96" s="218"/>
      <c r="N96" s="218"/>
    </row>
    <row r="97" spans="1:14" s="220" customFormat="1" ht="13.5" x14ac:dyDescent="0.35">
      <c r="A97" s="248"/>
      <c r="B97" s="269"/>
      <c r="C97" s="250"/>
      <c r="D97" s="213"/>
      <c r="E97" s="214"/>
      <c r="F97" s="214"/>
      <c r="G97" s="214"/>
      <c r="H97" s="217"/>
      <c r="I97" s="218"/>
      <c r="J97" s="218"/>
      <c r="K97" s="218"/>
      <c r="L97" s="218"/>
      <c r="M97" s="218"/>
      <c r="N97" s="218"/>
    </row>
    <row r="98" spans="1:14" s="220" customFormat="1" ht="13.5" x14ac:dyDescent="0.35">
      <c r="A98" s="248"/>
      <c r="B98" s="269"/>
      <c r="C98" s="250"/>
      <c r="D98" s="213"/>
      <c r="E98" s="214"/>
      <c r="F98" s="214"/>
      <c r="G98" s="214"/>
      <c r="H98" s="217"/>
      <c r="I98" s="218"/>
      <c r="J98" s="218"/>
      <c r="K98" s="218"/>
      <c r="L98" s="218"/>
      <c r="M98" s="218"/>
      <c r="N98" s="218"/>
    </row>
    <row r="99" spans="1:14" s="220" customFormat="1" ht="13.5" x14ac:dyDescent="0.35">
      <c r="A99" s="248"/>
      <c r="B99" s="269"/>
      <c r="C99" s="250"/>
      <c r="D99" s="213"/>
      <c r="E99" s="214"/>
      <c r="F99" s="214"/>
      <c r="G99" s="214"/>
      <c r="H99" s="217"/>
      <c r="I99" s="218"/>
      <c r="J99" s="218"/>
      <c r="K99" s="218"/>
      <c r="L99" s="218"/>
      <c r="M99" s="218"/>
      <c r="N99" s="218"/>
    </row>
  </sheetData>
  <mergeCells count="37">
    <mergeCell ref="A86:C86"/>
    <mergeCell ref="A87:C87"/>
    <mergeCell ref="B45:G45"/>
    <mergeCell ref="A74:B74"/>
    <mergeCell ref="A82:C82"/>
    <mergeCell ref="A83:C83"/>
    <mergeCell ref="A84:C84"/>
    <mergeCell ref="A85:C85"/>
    <mergeCell ref="A69:C69"/>
    <mergeCell ref="A70:B70"/>
    <mergeCell ref="A71:B71"/>
    <mergeCell ref="A72:B72"/>
    <mergeCell ref="A73:B73"/>
    <mergeCell ref="A62:B62"/>
    <mergeCell ref="A63:B63"/>
    <mergeCell ref="A64:B64"/>
    <mergeCell ref="A65:B65"/>
    <mergeCell ref="A66:B66"/>
    <mergeCell ref="A59:B60"/>
    <mergeCell ref="C59:C60"/>
    <mergeCell ref="D59:D60"/>
    <mergeCell ref="E59:G59"/>
    <mergeCell ref="A61:B61"/>
    <mergeCell ref="B3:C3"/>
    <mergeCell ref="A4:A5"/>
    <mergeCell ref="B4:B5"/>
    <mergeCell ref="C4:C5"/>
    <mergeCell ref="D4:D5"/>
    <mergeCell ref="B15:G15"/>
    <mergeCell ref="B25:G25"/>
    <mergeCell ref="B35:G35"/>
    <mergeCell ref="B41:G41"/>
    <mergeCell ref="A1:G1"/>
    <mergeCell ref="A2:G2"/>
    <mergeCell ref="E4:G4"/>
    <mergeCell ref="B6:G6"/>
    <mergeCell ref="B12:G12"/>
  </mergeCells>
  <conditionalFormatting sqref="C68:G68">
    <cfRule type="containsText" dxfId="6" priority="3" operator="containsText" text="NU">
      <formula>NOT(ISERROR(SEARCH("NU",C68)))</formula>
    </cfRule>
    <cfRule type="containsText" dxfId="5" priority="4" operator="containsText" text="DA">
      <formula>NOT(ISERROR(SEARCH("DA",C68)))</formula>
    </cfRule>
    <cfRule type="containsText" dxfId="4" priority="5" operator="containsText" text="nu">
      <formula>NOT(ISERROR(SEARCH("nu",C68)))</formula>
    </cfRule>
  </conditionalFormatting>
  <conditionalFormatting sqref="D87:G87">
    <cfRule type="cellIs" dxfId="3" priority="1" operator="greaterThanOrEqual">
      <formula>0.67</formula>
    </cfRule>
    <cfRule type="cellIs" dxfId="2" priority="2" operator="lessThan">
      <formula>0.67</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opLeftCell="A25" workbookViewId="0">
      <selection activeCell="B38" sqref="B38"/>
    </sheetView>
  </sheetViews>
  <sheetFormatPr defaultColWidth="8.26953125" defaultRowHeight="11.5" x14ac:dyDescent="0.25"/>
  <cols>
    <col min="1" max="1" width="8.26953125" style="274"/>
    <col min="2" max="2" width="53.7265625" style="274" customWidth="1"/>
    <col min="3" max="3" width="12.54296875" style="277" customWidth="1"/>
    <col min="4" max="4" width="14.453125" style="274" customWidth="1"/>
    <col min="5" max="5" width="14.1796875" style="274" customWidth="1"/>
    <col min="6" max="6" width="13.6328125" style="274" customWidth="1"/>
    <col min="7" max="7" width="10.26953125" style="274" customWidth="1"/>
    <col min="8" max="8" width="25.7265625" style="274" customWidth="1"/>
    <col min="9" max="16384" width="8.26953125" style="274"/>
  </cols>
  <sheetData>
    <row r="1" spans="1:6" ht="14" x14ac:dyDescent="0.3">
      <c r="A1" s="600" t="s">
        <v>518</v>
      </c>
      <c r="B1" s="600"/>
      <c r="C1" s="600"/>
      <c r="D1" s="600"/>
      <c r="E1" s="600"/>
    </row>
    <row r="2" spans="1:6" x14ac:dyDescent="0.25">
      <c r="A2" s="275"/>
      <c r="B2" s="275"/>
      <c r="C2" s="276"/>
      <c r="D2" s="275"/>
      <c r="E2" s="275"/>
    </row>
    <row r="3" spans="1:6" x14ac:dyDescent="0.25">
      <c r="A3" s="275"/>
      <c r="B3" s="275"/>
      <c r="C3" s="276"/>
      <c r="D3" s="275"/>
      <c r="E3" s="275"/>
    </row>
    <row r="4" spans="1:6" x14ac:dyDescent="0.25">
      <c r="A4" s="275"/>
      <c r="B4" s="275"/>
      <c r="C4" s="276"/>
      <c r="D4" s="275"/>
      <c r="E4" s="275"/>
    </row>
    <row r="5" spans="1:6" ht="12" thickBot="1" x14ac:dyDescent="0.3"/>
    <row r="6" spans="1:6" ht="23.5" thickBot="1" x14ac:dyDescent="0.3">
      <c r="A6" s="601" t="s">
        <v>519</v>
      </c>
      <c r="B6" s="603" t="s">
        <v>520</v>
      </c>
      <c r="C6" s="278" t="s">
        <v>521</v>
      </c>
      <c r="D6" s="279" t="s">
        <v>522</v>
      </c>
      <c r="E6" s="280" t="s">
        <v>523</v>
      </c>
      <c r="F6" s="281" t="s">
        <v>524</v>
      </c>
    </row>
    <row r="7" spans="1:6" ht="12" thickBot="1" x14ac:dyDescent="0.3">
      <c r="A7" s="602"/>
      <c r="B7" s="604"/>
      <c r="C7" s="278" t="s">
        <v>525</v>
      </c>
      <c r="D7" s="279" t="s">
        <v>525</v>
      </c>
      <c r="E7" s="282" t="s">
        <v>525</v>
      </c>
      <c r="F7" s="280" t="s">
        <v>525</v>
      </c>
    </row>
    <row r="8" spans="1:6" ht="12" thickBot="1" x14ac:dyDescent="0.3">
      <c r="A8" s="283">
        <v>1</v>
      </c>
      <c r="B8" s="284">
        <v>2</v>
      </c>
      <c r="C8" s="285">
        <v>3</v>
      </c>
      <c r="D8" s="284">
        <v>4</v>
      </c>
      <c r="E8" s="284">
        <v>5</v>
      </c>
      <c r="F8" s="286">
        <v>6</v>
      </c>
    </row>
    <row r="9" spans="1:6" x14ac:dyDescent="0.25">
      <c r="A9" s="605" t="s">
        <v>526</v>
      </c>
      <c r="B9" s="606"/>
      <c r="C9" s="606"/>
      <c r="D9" s="606"/>
      <c r="E9" s="606"/>
      <c r="F9" s="606"/>
    </row>
    <row r="10" spans="1:6" x14ac:dyDescent="0.25">
      <c r="A10" s="287">
        <v>1.1000000000000001</v>
      </c>
      <c r="B10" s="186" t="s">
        <v>527</v>
      </c>
      <c r="C10" s="288">
        <v>0</v>
      </c>
      <c r="D10" s="289">
        <f>C10*19%</f>
        <v>0</v>
      </c>
      <c r="E10" s="289">
        <f>C10+D10</f>
        <v>0</v>
      </c>
      <c r="F10" s="289"/>
    </row>
    <row r="11" spans="1:6" x14ac:dyDescent="0.25">
      <c r="A11" s="287">
        <v>1.2</v>
      </c>
      <c r="B11" s="186" t="s">
        <v>308</v>
      </c>
      <c r="C11" s="288">
        <v>0</v>
      </c>
      <c r="D11" s="289">
        <f>C11*19%</f>
        <v>0</v>
      </c>
      <c r="E11" s="289">
        <f>C11+D11</f>
        <v>0</v>
      </c>
      <c r="F11" s="289"/>
    </row>
    <row r="12" spans="1:6" ht="13.9" customHeight="1" x14ac:dyDescent="0.25">
      <c r="A12" s="287">
        <v>1.3</v>
      </c>
      <c r="B12" s="185" t="s">
        <v>528</v>
      </c>
      <c r="C12" s="288">
        <v>0</v>
      </c>
      <c r="D12" s="289">
        <f>C12*19%</f>
        <v>0</v>
      </c>
      <c r="E12" s="289">
        <f>C12+D12</f>
        <v>0</v>
      </c>
      <c r="F12" s="289"/>
    </row>
    <row r="13" spans="1:6" x14ac:dyDescent="0.25">
      <c r="A13" s="287">
        <v>1.4</v>
      </c>
      <c r="B13" s="186" t="s">
        <v>529</v>
      </c>
      <c r="C13" s="288">
        <v>0</v>
      </c>
      <c r="D13" s="289">
        <f>C13*19%</f>
        <v>0</v>
      </c>
      <c r="E13" s="289">
        <f>C13+D13</f>
        <v>0</v>
      </c>
      <c r="F13" s="289"/>
    </row>
    <row r="14" spans="1:6" x14ac:dyDescent="0.25">
      <c r="A14" s="607" t="s">
        <v>530</v>
      </c>
      <c r="B14" s="607"/>
      <c r="C14" s="290">
        <f>SUM(C10:C13)</f>
        <v>0</v>
      </c>
      <c r="D14" s="291">
        <f>SUM(D10:D13)</f>
        <v>0</v>
      </c>
      <c r="E14" s="291">
        <f>SUM(E10:E13)</f>
        <v>0</v>
      </c>
      <c r="F14" s="291"/>
    </row>
    <row r="15" spans="1:6" ht="14.4" customHeight="1" x14ac:dyDescent="0.25">
      <c r="A15" s="608" t="s">
        <v>531</v>
      </c>
      <c r="B15" s="609"/>
      <c r="C15" s="609"/>
      <c r="D15" s="609"/>
      <c r="E15" s="609"/>
      <c r="F15" s="609"/>
    </row>
    <row r="16" spans="1:6" ht="19.25" customHeight="1" x14ac:dyDescent="0.25">
      <c r="A16" s="287">
        <v>2.1</v>
      </c>
      <c r="B16" s="186" t="s">
        <v>315</v>
      </c>
      <c r="C16" s="288">
        <v>0</v>
      </c>
      <c r="D16" s="289">
        <f>C16*19%</f>
        <v>0</v>
      </c>
      <c r="E16" s="289">
        <f>C16+D16</f>
        <v>0</v>
      </c>
      <c r="F16" s="289"/>
    </row>
    <row r="17" spans="1:6" x14ac:dyDescent="0.25">
      <c r="A17" s="607" t="s">
        <v>532</v>
      </c>
      <c r="B17" s="607"/>
      <c r="C17" s="290">
        <f>SUM(C16:C16)</f>
        <v>0</v>
      </c>
      <c r="D17" s="291">
        <f>SUM(D16:D16)</f>
        <v>0</v>
      </c>
      <c r="E17" s="291">
        <f>SUM(E16:E16)</f>
        <v>0</v>
      </c>
      <c r="F17" s="291"/>
    </row>
    <row r="18" spans="1:6" ht="14.4" customHeight="1" x14ac:dyDescent="0.25">
      <c r="A18" s="608" t="s">
        <v>533</v>
      </c>
      <c r="B18" s="609"/>
      <c r="C18" s="609"/>
      <c r="D18" s="609"/>
      <c r="E18" s="609"/>
      <c r="F18" s="609"/>
    </row>
    <row r="19" spans="1:6" x14ac:dyDescent="0.25">
      <c r="A19" s="287">
        <v>3.1</v>
      </c>
      <c r="B19" s="186" t="s">
        <v>534</v>
      </c>
      <c r="C19" s="292">
        <v>0</v>
      </c>
      <c r="D19" s="289">
        <f t="shared" ref="D19:D27" si="0">C19*19%</f>
        <v>0</v>
      </c>
      <c r="E19" s="289">
        <f t="shared" ref="E19:E27" si="1">C19+D19</f>
        <v>0</v>
      </c>
      <c r="F19" s="289"/>
    </row>
    <row r="20" spans="1:6" ht="23" x14ac:dyDescent="0.25">
      <c r="A20" s="287">
        <v>3.2</v>
      </c>
      <c r="B20" s="185" t="s">
        <v>535</v>
      </c>
      <c r="C20" s="288">
        <v>0</v>
      </c>
      <c r="D20" s="289">
        <f t="shared" si="0"/>
        <v>0</v>
      </c>
      <c r="E20" s="289">
        <f t="shared" si="1"/>
        <v>0</v>
      </c>
      <c r="F20" s="289"/>
    </row>
    <row r="21" spans="1:6" x14ac:dyDescent="0.25">
      <c r="A21" s="287">
        <v>3.3</v>
      </c>
      <c r="B21" s="186" t="s">
        <v>536</v>
      </c>
      <c r="C21" s="288">
        <v>0</v>
      </c>
      <c r="D21" s="289">
        <f t="shared" si="0"/>
        <v>0</v>
      </c>
      <c r="E21" s="289">
        <f t="shared" si="1"/>
        <v>0</v>
      </c>
      <c r="F21" s="289"/>
    </row>
    <row r="22" spans="1:6" x14ac:dyDescent="0.25">
      <c r="A22" s="287">
        <v>3.4</v>
      </c>
      <c r="B22" s="186" t="s">
        <v>537</v>
      </c>
      <c r="C22" s="288">
        <v>0</v>
      </c>
      <c r="D22" s="289">
        <f t="shared" si="0"/>
        <v>0</v>
      </c>
      <c r="E22" s="289">
        <f t="shared" si="1"/>
        <v>0</v>
      </c>
      <c r="F22" s="289"/>
    </row>
    <row r="23" spans="1:6" x14ac:dyDescent="0.25">
      <c r="A23" s="287">
        <v>3.5</v>
      </c>
      <c r="B23" s="186" t="s">
        <v>443</v>
      </c>
      <c r="C23" s="288">
        <v>0</v>
      </c>
      <c r="D23" s="289">
        <f t="shared" si="0"/>
        <v>0</v>
      </c>
      <c r="E23" s="289">
        <f t="shared" si="1"/>
        <v>0</v>
      </c>
      <c r="F23" s="289"/>
    </row>
    <row r="24" spans="1:6" x14ac:dyDescent="0.25">
      <c r="A24" s="287">
        <v>3.6</v>
      </c>
      <c r="B24" s="185" t="s">
        <v>538</v>
      </c>
      <c r="C24" s="288">
        <v>0</v>
      </c>
      <c r="D24" s="289">
        <f t="shared" si="0"/>
        <v>0</v>
      </c>
      <c r="E24" s="289">
        <f t="shared" si="1"/>
        <v>0</v>
      </c>
      <c r="F24" s="289"/>
    </row>
    <row r="25" spans="1:6" x14ac:dyDescent="0.25">
      <c r="A25" s="287">
        <v>3.7</v>
      </c>
      <c r="B25" s="185" t="s">
        <v>448</v>
      </c>
      <c r="C25" s="290">
        <f>SUM(C26:C27)</f>
        <v>0</v>
      </c>
      <c r="D25" s="291">
        <f>SUM(D26:D27)</f>
        <v>0</v>
      </c>
      <c r="E25" s="291">
        <f>SUM(E26:E27)</f>
        <v>0</v>
      </c>
      <c r="F25" s="289"/>
    </row>
    <row r="26" spans="1:6" x14ac:dyDescent="0.25">
      <c r="A26" s="293" t="s">
        <v>451</v>
      </c>
      <c r="B26" s="185" t="s">
        <v>452</v>
      </c>
      <c r="C26" s="288">
        <v>0</v>
      </c>
      <c r="D26" s="289">
        <f>C26*19%</f>
        <v>0</v>
      </c>
      <c r="E26" s="289">
        <f>C26+D26</f>
        <v>0</v>
      </c>
      <c r="F26" s="289"/>
    </row>
    <row r="27" spans="1:6" x14ac:dyDescent="0.25">
      <c r="A27" s="293" t="s">
        <v>539</v>
      </c>
      <c r="B27" s="185" t="s">
        <v>454</v>
      </c>
      <c r="C27" s="288">
        <v>0</v>
      </c>
      <c r="D27" s="289">
        <f t="shared" si="0"/>
        <v>0</v>
      </c>
      <c r="E27" s="289">
        <f t="shared" si="1"/>
        <v>0</v>
      </c>
      <c r="F27" s="289"/>
    </row>
    <row r="28" spans="1:6" x14ac:dyDescent="0.25">
      <c r="A28" s="287">
        <v>3.8</v>
      </c>
      <c r="B28" s="185" t="s">
        <v>540</v>
      </c>
      <c r="C28" s="294">
        <f>C29+C30+C31</f>
        <v>0</v>
      </c>
      <c r="D28" s="294">
        <f>D29+D30+D31</f>
        <v>0</v>
      </c>
      <c r="E28" s="294">
        <f>E29+E30+E31</f>
        <v>0</v>
      </c>
      <c r="F28" s="289"/>
    </row>
    <row r="29" spans="1:6" x14ac:dyDescent="0.25">
      <c r="A29" s="287" t="s">
        <v>457</v>
      </c>
      <c r="B29" s="175" t="s">
        <v>458</v>
      </c>
      <c r="C29" s="288">
        <v>0</v>
      </c>
      <c r="D29" s="289">
        <f t="shared" ref="D29:D31" si="2">C29*19%</f>
        <v>0</v>
      </c>
      <c r="E29" s="289">
        <f t="shared" ref="E29:E31" si="3">C29+D29</f>
        <v>0</v>
      </c>
      <c r="F29" s="289"/>
    </row>
    <row r="30" spans="1:6" x14ac:dyDescent="0.25">
      <c r="A30" s="287" t="s">
        <v>459</v>
      </c>
      <c r="B30" s="175" t="s">
        <v>460</v>
      </c>
      <c r="C30" s="288">
        <v>0</v>
      </c>
      <c r="D30" s="289">
        <f t="shared" si="2"/>
        <v>0</v>
      </c>
      <c r="E30" s="289">
        <f t="shared" si="3"/>
        <v>0</v>
      </c>
      <c r="F30" s="289"/>
    </row>
    <row r="31" spans="1:6" ht="23" x14ac:dyDescent="0.25">
      <c r="A31" s="287" t="s">
        <v>461</v>
      </c>
      <c r="B31" s="180" t="s">
        <v>462</v>
      </c>
      <c r="C31" s="288">
        <v>0</v>
      </c>
      <c r="D31" s="289">
        <f t="shared" si="2"/>
        <v>0</v>
      </c>
      <c r="E31" s="289">
        <f t="shared" si="3"/>
        <v>0</v>
      </c>
      <c r="F31" s="289"/>
    </row>
    <row r="32" spans="1:6" x14ac:dyDescent="0.25">
      <c r="A32" s="607" t="s">
        <v>541</v>
      </c>
      <c r="B32" s="607"/>
      <c r="C32" s="290">
        <f>C19+C20+C21+C22+C23+C24+C25+C28</f>
        <v>0</v>
      </c>
      <c r="D32" s="291">
        <f>D19+D20+D21+D22+D23+D24+D25+D28</f>
        <v>0</v>
      </c>
      <c r="E32" s="291">
        <f>E19+E20+E21+E22+E23+E24+E25+E28</f>
        <v>0</v>
      </c>
      <c r="F32" s="291"/>
    </row>
    <row r="33" spans="1:6" x14ac:dyDescent="0.25">
      <c r="A33" s="598" t="s">
        <v>542</v>
      </c>
      <c r="B33" s="599"/>
      <c r="C33" s="599"/>
      <c r="D33" s="599"/>
      <c r="E33" s="599"/>
      <c r="F33" s="599"/>
    </row>
    <row r="34" spans="1:6" ht="13.9" customHeight="1" x14ac:dyDescent="0.25">
      <c r="A34" s="287">
        <v>4.0999999999999996</v>
      </c>
      <c r="B34" s="186" t="s">
        <v>330</v>
      </c>
      <c r="C34" s="288">
        <v>0</v>
      </c>
      <c r="D34" s="289">
        <f t="shared" ref="D34:D39" si="4">C34*19%</f>
        <v>0</v>
      </c>
      <c r="E34" s="289">
        <f t="shared" ref="E34:E39" si="5">C34+D34</f>
        <v>0</v>
      </c>
      <c r="F34" s="289"/>
    </row>
    <row r="35" spans="1:6" x14ac:dyDescent="0.25">
      <c r="A35" s="287">
        <v>4.2</v>
      </c>
      <c r="B35" s="186" t="s">
        <v>543</v>
      </c>
      <c r="C35" s="288">
        <v>0</v>
      </c>
      <c r="D35" s="289">
        <f t="shared" si="4"/>
        <v>0</v>
      </c>
      <c r="E35" s="289">
        <f t="shared" si="5"/>
        <v>0</v>
      </c>
      <c r="F35" s="289"/>
    </row>
    <row r="36" spans="1:6" x14ac:dyDescent="0.25">
      <c r="A36" s="287">
        <v>4.3</v>
      </c>
      <c r="B36" s="186" t="s">
        <v>544</v>
      </c>
      <c r="C36" s="288">
        <v>0</v>
      </c>
      <c r="D36" s="289">
        <f t="shared" si="4"/>
        <v>0</v>
      </c>
      <c r="E36" s="289">
        <f t="shared" si="5"/>
        <v>0</v>
      </c>
      <c r="F36" s="289"/>
    </row>
    <row r="37" spans="1:6" ht="23" x14ac:dyDescent="0.25">
      <c r="A37" s="287">
        <v>4.4000000000000004</v>
      </c>
      <c r="B37" s="185" t="s">
        <v>545</v>
      </c>
      <c r="C37" s="288">
        <v>0</v>
      </c>
      <c r="D37" s="289">
        <f t="shared" si="4"/>
        <v>0</v>
      </c>
      <c r="E37" s="289">
        <f t="shared" si="5"/>
        <v>0</v>
      </c>
      <c r="F37" s="289"/>
    </row>
    <row r="38" spans="1:6" x14ac:dyDescent="0.25">
      <c r="A38" s="287">
        <v>4.5</v>
      </c>
      <c r="B38" s="185" t="s">
        <v>332</v>
      </c>
      <c r="C38" s="288">
        <v>0</v>
      </c>
      <c r="D38" s="289">
        <f t="shared" si="4"/>
        <v>0</v>
      </c>
      <c r="E38" s="289">
        <f t="shared" si="5"/>
        <v>0</v>
      </c>
      <c r="F38" s="289"/>
    </row>
    <row r="39" spans="1:6" x14ac:dyDescent="0.25">
      <c r="A39" s="287">
        <v>4.5999999999999996</v>
      </c>
      <c r="B39" s="185" t="s">
        <v>336</v>
      </c>
      <c r="C39" s="288">
        <v>0</v>
      </c>
      <c r="D39" s="289">
        <f t="shared" si="4"/>
        <v>0</v>
      </c>
      <c r="E39" s="289">
        <f t="shared" si="5"/>
        <v>0</v>
      </c>
      <c r="F39" s="289"/>
    </row>
    <row r="40" spans="1:6" x14ac:dyDescent="0.25">
      <c r="A40" s="607" t="s">
        <v>546</v>
      </c>
      <c r="B40" s="607"/>
      <c r="C40" s="290">
        <f>SUM(C34:C39)</f>
        <v>0</v>
      </c>
      <c r="D40" s="291">
        <f>SUM(D34:D39)</f>
        <v>0</v>
      </c>
      <c r="E40" s="291">
        <f>SUM(E34:E39)</f>
        <v>0</v>
      </c>
      <c r="F40" s="291"/>
    </row>
    <row r="41" spans="1:6" x14ac:dyDescent="0.25">
      <c r="A41" s="598" t="s">
        <v>547</v>
      </c>
      <c r="B41" s="599"/>
      <c r="C41" s="599"/>
      <c r="D41" s="599"/>
      <c r="E41" s="599"/>
      <c r="F41" s="599"/>
    </row>
    <row r="42" spans="1:6" x14ac:dyDescent="0.25">
      <c r="A42" s="293">
        <v>5.0999999999999996</v>
      </c>
      <c r="B42" s="185" t="s">
        <v>548</v>
      </c>
      <c r="C42" s="290">
        <f>SUM(C43:C44)</f>
        <v>0</v>
      </c>
      <c r="D42" s="291">
        <f>SUM(D43:D44)</f>
        <v>0</v>
      </c>
      <c r="E42" s="291">
        <f>SUM(E43:E44)</f>
        <v>0</v>
      </c>
      <c r="F42" s="291"/>
    </row>
    <row r="43" spans="1:6" ht="23" x14ac:dyDescent="0.25">
      <c r="A43" s="293" t="s">
        <v>549</v>
      </c>
      <c r="B43" s="185" t="s">
        <v>550</v>
      </c>
      <c r="C43" s="288">
        <v>0</v>
      </c>
      <c r="D43" s="289">
        <f>C43*19%</f>
        <v>0</v>
      </c>
      <c r="E43" s="289">
        <f>C43+D43</f>
        <v>0</v>
      </c>
      <c r="F43" s="289"/>
    </row>
    <row r="44" spans="1:6" x14ac:dyDescent="0.25">
      <c r="A44" s="293" t="s">
        <v>551</v>
      </c>
      <c r="B44" s="186" t="s">
        <v>552</v>
      </c>
      <c r="C44" s="288">
        <v>0</v>
      </c>
      <c r="D44" s="289">
        <f>C44*19%</f>
        <v>0</v>
      </c>
      <c r="E44" s="289">
        <f>C44+D44</f>
        <v>0</v>
      </c>
      <c r="F44" s="289"/>
    </row>
    <row r="45" spans="1:6" x14ac:dyDescent="0.25">
      <c r="A45" s="293">
        <v>5.2</v>
      </c>
      <c r="B45" s="185" t="s">
        <v>553</v>
      </c>
      <c r="C45" s="288">
        <v>0</v>
      </c>
      <c r="D45" s="295">
        <v>0</v>
      </c>
      <c r="E45" s="289">
        <f>C45+D45</f>
        <v>0</v>
      </c>
      <c r="F45" s="289"/>
    </row>
    <row r="46" spans="1:6" x14ac:dyDescent="0.25">
      <c r="A46" s="293">
        <v>5.3</v>
      </c>
      <c r="B46" s="185" t="s">
        <v>554</v>
      </c>
      <c r="C46" s="288">
        <v>0</v>
      </c>
      <c r="D46" s="289">
        <f>C46*19%</f>
        <v>0</v>
      </c>
      <c r="E46" s="289">
        <f t="shared" ref="E46:E47" si="6">C46+D46</f>
        <v>0</v>
      </c>
      <c r="F46" s="289"/>
    </row>
    <row r="47" spans="1:6" x14ac:dyDescent="0.25">
      <c r="A47" s="293">
        <v>5.4</v>
      </c>
      <c r="B47" s="185" t="s">
        <v>478</v>
      </c>
      <c r="C47" s="288">
        <v>0</v>
      </c>
      <c r="D47" s="289">
        <f>C47*19%</f>
        <v>0</v>
      </c>
      <c r="E47" s="289">
        <f t="shared" si="6"/>
        <v>0</v>
      </c>
      <c r="F47" s="289"/>
    </row>
    <row r="48" spans="1:6" x14ac:dyDescent="0.25">
      <c r="A48" s="607" t="s">
        <v>555</v>
      </c>
      <c r="B48" s="607"/>
      <c r="C48" s="290">
        <f>C42+C45+C46+C47</f>
        <v>0</v>
      </c>
      <c r="D48" s="291">
        <f>D42+D45+D46+D47</f>
        <v>0</v>
      </c>
      <c r="E48" s="291">
        <f>E42+E45+E46+E47</f>
        <v>0</v>
      </c>
      <c r="F48" s="291"/>
    </row>
    <row r="49" spans="1:8" ht="14.4" customHeight="1" x14ac:dyDescent="0.25">
      <c r="A49" s="608" t="s">
        <v>556</v>
      </c>
      <c r="B49" s="609"/>
      <c r="C49" s="609"/>
      <c r="D49" s="609"/>
      <c r="E49" s="609"/>
      <c r="F49" s="609"/>
    </row>
    <row r="50" spans="1:8" x14ac:dyDescent="0.25">
      <c r="A50" s="287">
        <v>6.1</v>
      </c>
      <c r="B50" s="185" t="s">
        <v>480</v>
      </c>
      <c r="C50" s="288">
        <v>0</v>
      </c>
      <c r="D50" s="289">
        <f>C50*19%</f>
        <v>0</v>
      </c>
      <c r="E50" s="289">
        <f>C50+D50</f>
        <v>0</v>
      </c>
      <c r="F50" s="289"/>
    </row>
    <row r="51" spans="1:8" x14ac:dyDescent="0.25">
      <c r="A51" s="287">
        <v>6.2</v>
      </c>
      <c r="B51" s="186" t="s">
        <v>482</v>
      </c>
      <c r="C51" s="288">
        <v>0</v>
      </c>
      <c r="D51" s="289">
        <f>C51*19%</f>
        <v>0</v>
      </c>
      <c r="E51" s="289">
        <f>C51+D51</f>
        <v>0</v>
      </c>
      <c r="F51" s="289"/>
    </row>
    <row r="52" spans="1:8" x14ac:dyDescent="0.25">
      <c r="A52" s="607" t="s">
        <v>557</v>
      </c>
      <c r="B52" s="607"/>
      <c r="C52" s="290">
        <f>SUM(C50:C51)</f>
        <v>0</v>
      </c>
      <c r="D52" s="291">
        <f>SUM(D50:D51)</f>
        <v>0</v>
      </c>
      <c r="E52" s="291">
        <f>SUM(E50:E51)</f>
        <v>0</v>
      </c>
      <c r="F52" s="296"/>
    </row>
    <row r="53" spans="1:8" ht="23.15" customHeight="1" x14ac:dyDescent="0.25">
      <c r="A53" s="610" t="s">
        <v>483</v>
      </c>
      <c r="B53" s="611"/>
      <c r="C53" s="290"/>
      <c r="D53" s="291"/>
      <c r="E53" s="291"/>
      <c r="F53" s="296"/>
    </row>
    <row r="54" spans="1:8" ht="23" x14ac:dyDescent="0.25">
      <c r="A54" s="297">
        <v>7.1</v>
      </c>
      <c r="B54" s="188" t="s">
        <v>484</v>
      </c>
      <c r="C54" s="288">
        <v>0</v>
      </c>
      <c r="D54" s="289">
        <f t="shared" ref="D54:D55" si="7">C54*19%</f>
        <v>0</v>
      </c>
      <c r="E54" s="289">
        <f t="shared" ref="E54:E55" si="8">C54+D54</f>
        <v>0</v>
      </c>
      <c r="F54" s="296"/>
    </row>
    <row r="55" spans="1:8" x14ac:dyDescent="0.25">
      <c r="A55" s="297">
        <v>7.2</v>
      </c>
      <c r="B55" s="188" t="s">
        <v>487</v>
      </c>
      <c r="C55" s="288">
        <v>0</v>
      </c>
      <c r="D55" s="289">
        <f t="shared" si="7"/>
        <v>0</v>
      </c>
      <c r="E55" s="289">
        <f t="shared" si="8"/>
        <v>0</v>
      </c>
      <c r="F55" s="296"/>
    </row>
    <row r="56" spans="1:8" ht="12.9" customHeight="1" x14ac:dyDescent="0.25">
      <c r="A56" s="610" t="s">
        <v>350</v>
      </c>
      <c r="B56" s="611"/>
      <c r="C56" s="290">
        <f>SUM(C54:C55)</f>
        <v>0</v>
      </c>
      <c r="D56" s="290">
        <f t="shared" ref="D56:E56" si="9">SUM(D54:D55)</f>
        <v>0</v>
      </c>
      <c r="E56" s="290">
        <f t="shared" si="9"/>
        <v>0</v>
      </c>
      <c r="F56" s="296"/>
    </row>
    <row r="57" spans="1:8" ht="54.9" customHeight="1" x14ac:dyDescent="0.25">
      <c r="A57" s="612" t="s">
        <v>352</v>
      </c>
      <c r="B57" s="612"/>
      <c r="C57" s="273">
        <f>C14+C17+C32+C40+C48+C52+C56</f>
        <v>0</v>
      </c>
      <c r="D57" s="273">
        <f>D14+D17+D32+D40+D48+D52+D56</f>
        <v>0</v>
      </c>
      <c r="E57" s="273">
        <f>E14+E17+E32+E40+E48+E52+E56</f>
        <v>0</v>
      </c>
      <c r="F57" s="238">
        <f>'2A-Buget_cerere'!I62</f>
        <v>0</v>
      </c>
      <c r="G57" s="298">
        <f>E57-F57</f>
        <v>0</v>
      </c>
      <c r="H57" s="299" t="s">
        <v>558</v>
      </c>
    </row>
    <row r="58" spans="1:8" x14ac:dyDescent="0.25">
      <c r="A58" s="607" t="s">
        <v>559</v>
      </c>
      <c r="B58" s="607"/>
      <c r="C58" s="290">
        <f>C11+C12+C13+C17+C34+C35+C43</f>
        <v>0</v>
      </c>
      <c r="D58" s="291">
        <f>D11+D12+D13+D17+D34+D35+D43</f>
        <v>0</v>
      </c>
      <c r="E58" s="291">
        <f>E11+E12+E13+E17+E34+E35+E43</f>
        <v>0</v>
      </c>
      <c r="F58" s="291">
        <f>'2A-Buget_cerere'!I67</f>
        <v>0</v>
      </c>
      <c r="G58" s="298">
        <f>E58-F58</f>
        <v>0</v>
      </c>
    </row>
  </sheetData>
  <mergeCells count="19">
    <mergeCell ref="A58:B58"/>
    <mergeCell ref="A48:B48"/>
    <mergeCell ref="A49:F49"/>
    <mergeCell ref="A52:B52"/>
    <mergeCell ref="A53:B53"/>
    <mergeCell ref="A56:B56"/>
    <mergeCell ref="A57:B57"/>
    <mergeCell ref="A41:F41"/>
    <mergeCell ref="A1:E1"/>
    <mergeCell ref="A6:A7"/>
    <mergeCell ref="B6:B7"/>
    <mergeCell ref="A9:F9"/>
    <mergeCell ref="A14:B14"/>
    <mergeCell ref="A15:F15"/>
    <mergeCell ref="A17:B17"/>
    <mergeCell ref="A18:F18"/>
    <mergeCell ref="A32:B32"/>
    <mergeCell ref="A33:F33"/>
    <mergeCell ref="A40:B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5"/>
  <sheetViews>
    <sheetView topLeftCell="A159" workbookViewId="0">
      <selection activeCell="D13" sqref="D13"/>
    </sheetView>
  </sheetViews>
  <sheetFormatPr defaultColWidth="8.36328125" defaultRowHeight="14.5" x14ac:dyDescent="0.35"/>
  <cols>
    <col min="1" max="1" width="4.08984375" style="341" customWidth="1"/>
    <col min="2" max="2" width="30.453125" style="342" customWidth="1"/>
    <col min="3" max="3" width="9.6328125" style="329" customWidth="1"/>
    <col min="4" max="13" width="9.6328125" style="300" customWidth="1"/>
    <col min="14" max="16384" width="8.36328125" style="301"/>
  </cols>
  <sheetData>
    <row r="1" spans="1:17" x14ac:dyDescent="0.35">
      <c r="A1" s="564" t="s">
        <v>560</v>
      </c>
      <c r="B1" s="564"/>
      <c r="C1" s="564"/>
      <c r="D1" s="564"/>
      <c r="E1" s="564"/>
      <c r="F1" s="564"/>
      <c r="G1" s="564"/>
    </row>
    <row r="2" spans="1:17" ht="10.75" customHeight="1" x14ac:dyDescent="0.35">
      <c r="A2" s="302"/>
      <c r="B2" s="303"/>
      <c r="C2" s="304"/>
      <c r="D2" s="304"/>
      <c r="E2" s="304"/>
      <c r="F2" s="304"/>
      <c r="G2" s="304"/>
    </row>
    <row r="3" spans="1:17" ht="150.9" customHeight="1" x14ac:dyDescent="0.35">
      <c r="A3" s="301"/>
      <c r="B3" s="613" t="s">
        <v>824</v>
      </c>
      <c r="C3" s="613"/>
      <c r="D3" s="613"/>
      <c r="E3" s="613"/>
      <c r="F3" s="613"/>
      <c r="G3" s="613"/>
      <c r="H3" s="613"/>
      <c r="I3" s="613"/>
      <c r="J3" s="613"/>
      <c r="K3" s="613"/>
      <c r="L3" s="613"/>
      <c r="M3" s="613"/>
    </row>
    <row r="4" spans="1:17" s="306" customFormat="1" ht="13.5" x14ac:dyDescent="0.35">
      <c r="A4" s="614" t="s">
        <v>561</v>
      </c>
      <c r="B4" s="614"/>
      <c r="C4" s="614"/>
      <c r="D4" s="614"/>
      <c r="E4" s="614"/>
      <c r="F4" s="614"/>
      <c r="G4" s="614"/>
      <c r="H4" s="614"/>
      <c r="I4" s="305"/>
      <c r="J4" s="305"/>
      <c r="K4" s="305"/>
      <c r="L4" s="305"/>
      <c r="M4" s="305"/>
    </row>
    <row r="5" spans="1:17" s="306" customFormat="1" ht="13.5" x14ac:dyDescent="0.35">
      <c r="A5" s="615" t="s">
        <v>562</v>
      </c>
      <c r="B5" s="616"/>
      <c r="C5" s="617" t="s">
        <v>429</v>
      </c>
      <c r="D5" s="619" t="s">
        <v>3</v>
      </c>
      <c r="E5" s="619"/>
      <c r="F5" s="619"/>
      <c r="G5" s="619"/>
      <c r="H5" s="619"/>
      <c r="I5" s="619"/>
      <c r="J5" s="619"/>
      <c r="K5" s="619"/>
      <c r="L5" s="619"/>
      <c r="M5" s="619"/>
    </row>
    <row r="6" spans="1:17" s="306" customFormat="1" ht="13.5" x14ac:dyDescent="0.35">
      <c r="A6" s="615"/>
      <c r="B6" s="616"/>
      <c r="C6" s="618"/>
      <c r="D6" s="307" t="s">
        <v>563</v>
      </c>
      <c r="E6" s="307" t="s">
        <v>564</v>
      </c>
      <c r="F6" s="307" t="s">
        <v>565</v>
      </c>
      <c r="G6" s="307" t="s">
        <v>566</v>
      </c>
      <c r="H6" s="307" t="s">
        <v>567</v>
      </c>
      <c r="I6" s="307" t="s">
        <v>568</v>
      </c>
      <c r="J6" s="307" t="s">
        <v>569</v>
      </c>
      <c r="K6" s="307" t="s">
        <v>570</v>
      </c>
      <c r="L6" s="307" t="s">
        <v>571</v>
      </c>
      <c r="M6" s="307" t="s">
        <v>572</v>
      </c>
    </row>
    <row r="7" spans="1:17" s="306" customFormat="1" ht="13.5" x14ac:dyDescent="0.35">
      <c r="A7" s="622" t="s">
        <v>573</v>
      </c>
      <c r="B7" s="622"/>
      <c r="C7" s="622"/>
      <c r="D7" s="622"/>
      <c r="E7" s="622"/>
      <c r="F7" s="622"/>
      <c r="G7" s="622"/>
      <c r="H7" s="622"/>
      <c r="I7" s="622"/>
      <c r="J7" s="622"/>
      <c r="K7" s="622"/>
      <c r="L7" s="622"/>
      <c r="M7" s="622"/>
    </row>
    <row r="8" spans="1:17" s="306" customFormat="1" ht="13.5" x14ac:dyDescent="0.35">
      <c r="A8" s="623" t="s">
        <v>574</v>
      </c>
      <c r="B8" s="623"/>
      <c r="C8" s="623"/>
      <c r="D8" s="623"/>
      <c r="E8" s="623"/>
      <c r="F8" s="623"/>
      <c r="G8" s="623"/>
      <c r="H8" s="623"/>
      <c r="I8" s="623"/>
      <c r="J8" s="623"/>
      <c r="K8" s="623"/>
      <c r="L8" s="623"/>
      <c r="M8" s="623"/>
    </row>
    <row r="9" spans="1:17" s="306" customFormat="1" ht="13.5" x14ac:dyDescent="0.35">
      <c r="A9" s="308">
        <v>1</v>
      </c>
      <c r="B9" s="309" t="s">
        <v>575</v>
      </c>
      <c r="C9" s="310">
        <f>SUM(D9:M9)</f>
        <v>0</v>
      </c>
      <c r="D9" s="311">
        <f>D10*D11</f>
        <v>0</v>
      </c>
      <c r="E9" s="311">
        <f t="shared" ref="E9:M9" si="0">E10*E11</f>
        <v>0</v>
      </c>
      <c r="F9" s="311">
        <f t="shared" si="0"/>
        <v>0</v>
      </c>
      <c r="G9" s="311">
        <f t="shared" si="0"/>
        <v>0</v>
      </c>
      <c r="H9" s="311">
        <f t="shared" si="0"/>
        <v>0</v>
      </c>
      <c r="I9" s="311">
        <f t="shared" si="0"/>
        <v>0</v>
      </c>
      <c r="J9" s="311">
        <f t="shared" si="0"/>
        <v>0</v>
      </c>
      <c r="K9" s="311">
        <f t="shared" si="0"/>
        <v>0</v>
      </c>
      <c r="L9" s="311">
        <f t="shared" si="0"/>
        <v>0</v>
      </c>
      <c r="M9" s="311">
        <f t="shared" si="0"/>
        <v>0</v>
      </c>
    </row>
    <row r="10" spans="1:17" s="314" customFormat="1" ht="13.5" x14ac:dyDescent="0.35">
      <c r="A10" s="312"/>
      <c r="B10" s="309" t="s">
        <v>576</v>
      </c>
      <c r="C10" s="310"/>
      <c r="D10" s="313">
        <v>0</v>
      </c>
      <c r="E10" s="313">
        <v>0</v>
      </c>
      <c r="F10" s="313">
        <v>0</v>
      </c>
      <c r="G10" s="313">
        <v>0</v>
      </c>
      <c r="H10" s="313">
        <v>0</v>
      </c>
      <c r="I10" s="313">
        <v>0</v>
      </c>
      <c r="J10" s="313">
        <v>0</v>
      </c>
      <c r="K10" s="313">
        <v>0</v>
      </c>
      <c r="L10" s="313">
        <v>0</v>
      </c>
      <c r="M10" s="313">
        <v>0</v>
      </c>
    </row>
    <row r="11" spans="1:17" s="314" customFormat="1" ht="13.5" x14ac:dyDescent="0.35">
      <c r="A11" s="312"/>
      <c r="B11" s="309" t="s">
        <v>577</v>
      </c>
      <c r="C11" s="310"/>
      <c r="D11" s="313">
        <v>0</v>
      </c>
      <c r="E11" s="313">
        <v>0</v>
      </c>
      <c r="F11" s="313">
        <v>0</v>
      </c>
      <c r="G11" s="313">
        <v>0</v>
      </c>
      <c r="H11" s="313">
        <v>0</v>
      </c>
      <c r="I11" s="313">
        <v>0</v>
      </c>
      <c r="J11" s="313">
        <v>0</v>
      </c>
      <c r="K11" s="313">
        <v>0</v>
      </c>
      <c r="L11" s="313">
        <v>0</v>
      </c>
      <c r="M11" s="313">
        <v>0</v>
      </c>
    </row>
    <row r="12" spans="1:17" s="306" customFormat="1" ht="13.5" x14ac:dyDescent="0.35">
      <c r="A12" s="308">
        <v>2</v>
      </c>
      <c r="B12" s="309" t="s">
        <v>578</v>
      </c>
      <c r="C12" s="310">
        <f>SUM(D12:M12)</f>
        <v>0</v>
      </c>
      <c r="D12" s="311">
        <f>D13*D14</f>
        <v>0</v>
      </c>
      <c r="E12" s="311">
        <f t="shared" ref="E12:M12" si="1">E13*E14</f>
        <v>0</v>
      </c>
      <c r="F12" s="311">
        <f t="shared" si="1"/>
        <v>0</v>
      </c>
      <c r="G12" s="311">
        <f t="shared" si="1"/>
        <v>0</v>
      </c>
      <c r="H12" s="311">
        <f t="shared" si="1"/>
        <v>0</v>
      </c>
      <c r="I12" s="311">
        <f t="shared" si="1"/>
        <v>0</v>
      </c>
      <c r="J12" s="311">
        <f t="shared" si="1"/>
        <v>0</v>
      </c>
      <c r="K12" s="311">
        <f t="shared" si="1"/>
        <v>0</v>
      </c>
      <c r="L12" s="311">
        <f t="shared" si="1"/>
        <v>0</v>
      </c>
      <c r="M12" s="311">
        <f t="shared" si="1"/>
        <v>0</v>
      </c>
    </row>
    <row r="13" spans="1:17" s="314" customFormat="1" ht="13.5" x14ac:dyDescent="0.35">
      <c r="A13" s="312"/>
      <c r="B13" s="309" t="s">
        <v>579</v>
      </c>
      <c r="C13" s="310"/>
      <c r="D13" s="313">
        <v>0</v>
      </c>
      <c r="E13" s="313">
        <v>0</v>
      </c>
      <c r="F13" s="313">
        <v>0</v>
      </c>
      <c r="G13" s="313">
        <v>0</v>
      </c>
      <c r="H13" s="313">
        <v>0</v>
      </c>
      <c r="I13" s="313">
        <v>0</v>
      </c>
      <c r="J13" s="313">
        <v>0</v>
      </c>
      <c r="K13" s="313">
        <v>0</v>
      </c>
      <c r="L13" s="313">
        <v>0</v>
      </c>
      <c r="M13" s="313">
        <v>0</v>
      </c>
      <c r="Q13" s="315"/>
    </row>
    <row r="14" spans="1:17" s="314" customFormat="1" ht="13.5" x14ac:dyDescent="0.35">
      <c r="A14" s="312"/>
      <c r="B14" s="309" t="s">
        <v>580</v>
      </c>
      <c r="C14" s="310"/>
      <c r="D14" s="313">
        <v>0</v>
      </c>
      <c r="E14" s="313">
        <v>0</v>
      </c>
      <c r="F14" s="313">
        <v>0</v>
      </c>
      <c r="G14" s="313">
        <v>0</v>
      </c>
      <c r="H14" s="313">
        <v>0</v>
      </c>
      <c r="I14" s="313">
        <v>0</v>
      </c>
      <c r="J14" s="313">
        <v>0</v>
      </c>
      <c r="K14" s="313">
        <v>0</v>
      </c>
      <c r="L14" s="313">
        <v>0</v>
      </c>
      <c r="M14" s="313">
        <v>0</v>
      </c>
    </row>
    <row r="15" spans="1:17" s="306" customFormat="1" ht="13.5" x14ac:dyDescent="0.35">
      <c r="A15" s="308">
        <v>3</v>
      </c>
      <c r="B15" s="309" t="s">
        <v>581</v>
      </c>
      <c r="C15" s="310">
        <f>SUM(D15:M15)</f>
        <v>0</v>
      </c>
      <c r="D15" s="311">
        <f>D16*D17</f>
        <v>0</v>
      </c>
      <c r="E15" s="311">
        <f t="shared" ref="E15" si="2">E16*E17</f>
        <v>0</v>
      </c>
      <c r="F15" s="311">
        <f>F16*F17</f>
        <v>0</v>
      </c>
      <c r="G15" s="311">
        <f t="shared" ref="G15:M15" si="3">G16*G17</f>
        <v>0</v>
      </c>
      <c r="H15" s="311">
        <f t="shared" si="3"/>
        <v>0</v>
      </c>
      <c r="I15" s="311">
        <f t="shared" si="3"/>
        <v>0</v>
      </c>
      <c r="J15" s="311">
        <f t="shared" si="3"/>
        <v>0</v>
      </c>
      <c r="K15" s="311">
        <f t="shared" si="3"/>
        <v>0</v>
      </c>
      <c r="L15" s="311">
        <f t="shared" si="3"/>
        <v>0</v>
      </c>
      <c r="M15" s="311">
        <f t="shared" si="3"/>
        <v>0</v>
      </c>
    </row>
    <row r="16" spans="1:17" s="314" customFormat="1" ht="13.5" x14ac:dyDescent="0.35">
      <c r="A16" s="312"/>
      <c r="B16" s="309" t="s">
        <v>582</v>
      </c>
      <c r="C16" s="310"/>
      <c r="D16" s="313">
        <v>0</v>
      </c>
      <c r="E16" s="313">
        <v>0</v>
      </c>
      <c r="F16" s="313">
        <v>0</v>
      </c>
      <c r="G16" s="313">
        <v>0</v>
      </c>
      <c r="H16" s="313">
        <v>0</v>
      </c>
      <c r="I16" s="313">
        <v>0</v>
      </c>
      <c r="J16" s="313">
        <v>0</v>
      </c>
      <c r="K16" s="313">
        <v>0</v>
      </c>
      <c r="L16" s="313">
        <v>0</v>
      </c>
      <c r="M16" s="313">
        <v>0</v>
      </c>
    </row>
    <row r="17" spans="1:13" s="314" customFormat="1" ht="13.5" x14ac:dyDescent="0.35">
      <c r="A17" s="312"/>
      <c r="B17" s="309" t="s">
        <v>583</v>
      </c>
      <c r="C17" s="310"/>
      <c r="D17" s="313">
        <v>0</v>
      </c>
      <c r="E17" s="313">
        <v>0</v>
      </c>
      <c r="F17" s="313">
        <v>0</v>
      </c>
      <c r="G17" s="313">
        <v>0</v>
      </c>
      <c r="H17" s="313">
        <v>0</v>
      </c>
      <c r="I17" s="313">
        <v>0</v>
      </c>
      <c r="J17" s="313">
        <v>0</v>
      </c>
      <c r="K17" s="313">
        <v>0</v>
      </c>
      <c r="L17" s="313">
        <v>0</v>
      </c>
      <c r="M17" s="313">
        <v>0</v>
      </c>
    </row>
    <row r="18" spans="1:13" s="318" customFormat="1" ht="24" x14ac:dyDescent="0.35">
      <c r="A18" s="316"/>
      <c r="B18" s="317" t="s">
        <v>584</v>
      </c>
      <c r="C18" s="310">
        <f>SUM(D18:M18)</f>
        <v>0</v>
      </c>
      <c r="D18" s="310">
        <f>D9+D12+D15</f>
        <v>0</v>
      </c>
      <c r="E18" s="310">
        <f t="shared" ref="E18:M18" si="4">E9+E12+E15</f>
        <v>0</v>
      </c>
      <c r="F18" s="310">
        <f t="shared" si="4"/>
        <v>0</v>
      </c>
      <c r="G18" s="310">
        <f t="shared" si="4"/>
        <v>0</v>
      </c>
      <c r="H18" s="310">
        <f t="shared" si="4"/>
        <v>0</v>
      </c>
      <c r="I18" s="310">
        <f t="shared" si="4"/>
        <v>0</v>
      </c>
      <c r="J18" s="310">
        <f t="shared" si="4"/>
        <v>0</v>
      </c>
      <c r="K18" s="310">
        <f t="shared" si="4"/>
        <v>0</v>
      </c>
      <c r="L18" s="310">
        <f t="shared" si="4"/>
        <v>0</v>
      </c>
      <c r="M18" s="310">
        <f t="shared" si="4"/>
        <v>0</v>
      </c>
    </row>
    <row r="19" spans="1:13" s="318" customFormat="1" ht="13.5" x14ac:dyDescent="0.35">
      <c r="A19" s="622" t="s">
        <v>585</v>
      </c>
      <c r="B19" s="622"/>
      <c r="C19" s="622"/>
      <c r="D19" s="622"/>
      <c r="E19" s="622"/>
      <c r="F19" s="622"/>
      <c r="G19" s="622"/>
      <c r="H19" s="622"/>
      <c r="I19" s="622"/>
      <c r="J19" s="622"/>
      <c r="K19" s="622"/>
      <c r="L19" s="622"/>
      <c r="M19" s="622"/>
    </row>
    <row r="20" spans="1:13" s="318" customFormat="1" ht="13.5" x14ac:dyDescent="0.35">
      <c r="A20" s="623" t="s">
        <v>586</v>
      </c>
      <c r="B20" s="623"/>
      <c r="C20" s="623"/>
      <c r="D20" s="623"/>
      <c r="E20" s="623"/>
      <c r="F20" s="623"/>
      <c r="G20" s="623"/>
      <c r="H20" s="623"/>
      <c r="I20" s="623"/>
      <c r="J20" s="623"/>
      <c r="K20" s="623"/>
      <c r="L20" s="623"/>
      <c r="M20" s="623"/>
    </row>
    <row r="21" spans="1:13" s="306" customFormat="1" ht="24" x14ac:dyDescent="0.35">
      <c r="A21" s="308">
        <v>5</v>
      </c>
      <c r="B21" s="319" t="s">
        <v>587</v>
      </c>
      <c r="C21" s="310">
        <f>SUM(D21:M21)</f>
        <v>0</v>
      </c>
      <c r="D21" s="311">
        <f>SUM(D22*D23)+SUM(D24*D25)</f>
        <v>0</v>
      </c>
      <c r="E21" s="311">
        <f t="shared" ref="E21:M21" si="5">SUM(E22*E23)+SUM(E24*E25)</f>
        <v>0</v>
      </c>
      <c r="F21" s="311">
        <f t="shared" si="5"/>
        <v>0</v>
      </c>
      <c r="G21" s="311">
        <f t="shared" si="5"/>
        <v>0</v>
      </c>
      <c r="H21" s="311">
        <f t="shared" si="5"/>
        <v>0</v>
      </c>
      <c r="I21" s="311">
        <f t="shared" si="5"/>
        <v>0</v>
      </c>
      <c r="J21" s="311">
        <f t="shared" si="5"/>
        <v>0</v>
      </c>
      <c r="K21" s="311">
        <f t="shared" si="5"/>
        <v>0</v>
      </c>
      <c r="L21" s="311">
        <f t="shared" si="5"/>
        <v>0</v>
      </c>
      <c r="M21" s="311">
        <f t="shared" si="5"/>
        <v>0</v>
      </c>
    </row>
    <row r="22" spans="1:13" s="318" customFormat="1" ht="13.5" x14ac:dyDescent="0.35">
      <c r="A22" s="308"/>
      <c r="B22" s="309" t="s">
        <v>588</v>
      </c>
      <c r="C22" s="310"/>
      <c r="D22" s="313">
        <v>0</v>
      </c>
      <c r="E22" s="313">
        <v>0</v>
      </c>
      <c r="F22" s="313">
        <v>0</v>
      </c>
      <c r="G22" s="313">
        <v>0</v>
      </c>
      <c r="H22" s="313">
        <v>0</v>
      </c>
      <c r="I22" s="313">
        <v>0</v>
      </c>
      <c r="J22" s="313">
        <v>0</v>
      </c>
      <c r="K22" s="313">
        <v>0</v>
      </c>
      <c r="L22" s="313">
        <v>0</v>
      </c>
      <c r="M22" s="313">
        <v>0</v>
      </c>
    </row>
    <row r="23" spans="1:13" s="318" customFormat="1" ht="13.5" x14ac:dyDescent="0.35">
      <c r="A23" s="308"/>
      <c r="B23" s="309" t="s">
        <v>589</v>
      </c>
      <c r="C23" s="310"/>
      <c r="D23" s="313">
        <v>0</v>
      </c>
      <c r="E23" s="313">
        <v>0</v>
      </c>
      <c r="F23" s="313">
        <v>0</v>
      </c>
      <c r="G23" s="313">
        <v>0</v>
      </c>
      <c r="H23" s="313">
        <v>0</v>
      </c>
      <c r="I23" s="313">
        <v>0</v>
      </c>
      <c r="J23" s="313">
        <v>0</v>
      </c>
      <c r="K23" s="313">
        <v>0</v>
      </c>
      <c r="L23" s="313">
        <v>0</v>
      </c>
      <c r="M23" s="313">
        <v>0</v>
      </c>
    </row>
    <row r="24" spans="1:13" s="318" customFormat="1" ht="13.5" x14ac:dyDescent="0.35">
      <c r="A24" s="308"/>
      <c r="B24" s="309" t="s">
        <v>590</v>
      </c>
      <c r="C24" s="310"/>
      <c r="D24" s="313">
        <v>0</v>
      </c>
      <c r="E24" s="313">
        <v>0</v>
      </c>
      <c r="F24" s="313">
        <v>0</v>
      </c>
      <c r="G24" s="313">
        <v>0</v>
      </c>
      <c r="H24" s="313">
        <v>0</v>
      </c>
      <c r="I24" s="313">
        <v>0</v>
      </c>
      <c r="J24" s="313">
        <v>0</v>
      </c>
      <c r="K24" s="313">
        <v>0</v>
      </c>
      <c r="L24" s="313">
        <v>0</v>
      </c>
      <c r="M24" s="313">
        <v>0</v>
      </c>
    </row>
    <row r="25" spans="1:13" s="318" customFormat="1" ht="13.5" x14ac:dyDescent="0.35">
      <c r="A25" s="308"/>
      <c r="B25" s="309" t="s">
        <v>591</v>
      </c>
      <c r="C25" s="310"/>
      <c r="D25" s="313">
        <v>0</v>
      </c>
      <c r="E25" s="313">
        <v>0</v>
      </c>
      <c r="F25" s="313">
        <v>0</v>
      </c>
      <c r="G25" s="313">
        <v>0</v>
      </c>
      <c r="H25" s="313">
        <v>0</v>
      </c>
      <c r="I25" s="313">
        <v>0</v>
      </c>
      <c r="J25" s="313">
        <v>0</v>
      </c>
      <c r="K25" s="313">
        <v>0</v>
      </c>
      <c r="L25" s="313">
        <v>0</v>
      </c>
      <c r="M25" s="313">
        <v>0</v>
      </c>
    </row>
    <row r="26" spans="1:13" s="306" customFormat="1" ht="13.5" x14ac:dyDescent="0.35">
      <c r="A26" s="308">
        <v>6</v>
      </c>
      <c r="B26" s="319" t="s">
        <v>592</v>
      </c>
      <c r="C26" s="310">
        <f t="shared" ref="C26:C55" si="6">SUM(D26:M26)</f>
        <v>0</v>
      </c>
      <c r="D26" s="311">
        <f>D27*D28</f>
        <v>0</v>
      </c>
      <c r="E26" s="311">
        <f t="shared" ref="E26:M26" si="7">E27*E28</f>
        <v>0</v>
      </c>
      <c r="F26" s="311">
        <f t="shared" si="7"/>
        <v>0</v>
      </c>
      <c r="G26" s="311">
        <f t="shared" si="7"/>
        <v>0</v>
      </c>
      <c r="H26" s="311">
        <f t="shared" si="7"/>
        <v>0</v>
      </c>
      <c r="I26" s="311">
        <f t="shared" si="7"/>
        <v>0</v>
      </c>
      <c r="J26" s="311">
        <f t="shared" si="7"/>
        <v>0</v>
      </c>
      <c r="K26" s="311">
        <f t="shared" si="7"/>
        <v>0</v>
      </c>
      <c r="L26" s="311">
        <f t="shared" si="7"/>
        <v>0</v>
      </c>
      <c r="M26" s="311">
        <f t="shared" si="7"/>
        <v>0</v>
      </c>
    </row>
    <row r="27" spans="1:13" s="318" customFormat="1" ht="13.5" x14ac:dyDescent="0.35">
      <c r="A27" s="308"/>
      <c r="B27" s="309" t="s">
        <v>582</v>
      </c>
      <c r="C27" s="310"/>
      <c r="D27" s="313">
        <v>0</v>
      </c>
      <c r="E27" s="313">
        <v>0</v>
      </c>
      <c r="F27" s="313">
        <v>0</v>
      </c>
      <c r="G27" s="313">
        <v>0</v>
      </c>
      <c r="H27" s="313">
        <v>0</v>
      </c>
      <c r="I27" s="313">
        <v>0</v>
      </c>
      <c r="J27" s="313">
        <v>0</v>
      </c>
      <c r="K27" s="313">
        <v>0</v>
      </c>
      <c r="L27" s="313">
        <v>0</v>
      </c>
      <c r="M27" s="313">
        <v>0</v>
      </c>
    </row>
    <row r="28" spans="1:13" s="318" customFormat="1" ht="13.5" x14ac:dyDescent="0.35">
      <c r="A28" s="308"/>
      <c r="B28" s="309" t="s">
        <v>593</v>
      </c>
      <c r="C28" s="310"/>
      <c r="D28" s="313">
        <v>0</v>
      </c>
      <c r="E28" s="313">
        <v>0</v>
      </c>
      <c r="F28" s="313">
        <v>0</v>
      </c>
      <c r="G28" s="313">
        <v>0</v>
      </c>
      <c r="H28" s="313">
        <v>0</v>
      </c>
      <c r="I28" s="313">
        <v>0</v>
      </c>
      <c r="J28" s="313">
        <v>0</v>
      </c>
      <c r="K28" s="313">
        <v>0</v>
      </c>
      <c r="L28" s="313">
        <v>0</v>
      </c>
      <c r="M28" s="313">
        <v>0</v>
      </c>
    </row>
    <row r="29" spans="1:13" s="318" customFormat="1" ht="24" x14ac:dyDescent="0.35">
      <c r="A29" s="308">
        <v>7</v>
      </c>
      <c r="B29" s="309" t="s">
        <v>594</v>
      </c>
      <c r="C29" s="310">
        <f t="shared" si="6"/>
        <v>0</v>
      </c>
      <c r="D29" s="313">
        <v>0</v>
      </c>
      <c r="E29" s="313">
        <v>0</v>
      </c>
      <c r="F29" s="313">
        <v>0</v>
      </c>
      <c r="G29" s="313">
        <v>0</v>
      </c>
      <c r="H29" s="313">
        <v>0</v>
      </c>
      <c r="I29" s="313">
        <v>0</v>
      </c>
      <c r="J29" s="313">
        <v>0</v>
      </c>
      <c r="K29" s="313">
        <v>0</v>
      </c>
      <c r="L29" s="313">
        <v>0</v>
      </c>
      <c r="M29" s="313">
        <v>0</v>
      </c>
    </row>
    <row r="30" spans="1:13" s="318" customFormat="1" ht="13.5" x14ac:dyDescent="0.35">
      <c r="A30" s="308">
        <v>8</v>
      </c>
      <c r="B30" s="309" t="s">
        <v>595</v>
      </c>
      <c r="C30" s="310">
        <f>SUM(D30:M30)</f>
        <v>0</v>
      </c>
      <c r="D30" s="311">
        <f>D31*D32</f>
        <v>0</v>
      </c>
      <c r="E30" s="311">
        <f t="shared" ref="E30:M30" si="8">E31*E32</f>
        <v>0</v>
      </c>
      <c r="F30" s="311">
        <f t="shared" si="8"/>
        <v>0</v>
      </c>
      <c r="G30" s="311">
        <f t="shared" si="8"/>
        <v>0</v>
      </c>
      <c r="H30" s="311">
        <f t="shared" si="8"/>
        <v>0</v>
      </c>
      <c r="I30" s="311">
        <f t="shared" si="8"/>
        <v>0</v>
      </c>
      <c r="J30" s="311">
        <f t="shared" si="8"/>
        <v>0</v>
      </c>
      <c r="K30" s="311">
        <f t="shared" si="8"/>
        <v>0</v>
      </c>
      <c r="L30" s="311">
        <f t="shared" si="8"/>
        <v>0</v>
      </c>
      <c r="M30" s="311">
        <f t="shared" si="8"/>
        <v>0</v>
      </c>
    </row>
    <row r="31" spans="1:13" s="318" customFormat="1" ht="24" x14ac:dyDescent="0.35">
      <c r="A31" s="308"/>
      <c r="B31" s="309" t="s">
        <v>596</v>
      </c>
      <c r="C31" s="310"/>
      <c r="D31" s="313">
        <v>0</v>
      </c>
      <c r="E31" s="313">
        <v>0</v>
      </c>
      <c r="F31" s="313">
        <v>0</v>
      </c>
      <c r="G31" s="313">
        <v>0</v>
      </c>
      <c r="H31" s="313">
        <v>0</v>
      </c>
      <c r="I31" s="313">
        <v>0</v>
      </c>
      <c r="J31" s="313">
        <v>0</v>
      </c>
      <c r="K31" s="313">
        <v>0</v>
      </c>
      <c r="L31" s="313">
        <v>0</v>
      </c>
      <c r="M31" s="313">
        <v>0</v>
      </c>
    </row>
    <row r="32" spans="1:13" s="318" customFormat="1" ht="13.5" x14ac:dyDescent="0.35">
      <c r="A32" s="308"/>
      <c r="B32" s="309" t="s">
        <v>597</v>
      </c>
      <c r="C32" s="310"/>
      <c r="D32" s="313">
        <v>0</v>
      </c>
      <c r="E32" s="313">
        <v>0</v>
      </c>
      <c r="F32" s="313">
        <v>0</v>
      </c>
      <c r="G32" s="313">
        <v>0</v>
      </c>
      <c r="H32" s="313">
        <v>0</v>
      </c>
      <c r="I32" s="313">
        <v>0</v>
      </c>
      <c r="J32" s="313">
        <v>0</v>
      </c>
      <c r="K32" s="313">
        <v>0</v>
      </c>
      <c r="L32" s="313">
        <v>0</v>
      </c>
      <c r="M32" s="313">
        <v>0</v>
      </c>
    </row>
    <row r="33" spans="1:13" s="318" customFormat="1" ht="13.5" x14ac:dyDescent="0.35">
      <c r="A33" s="308">
        <v>9</v>
      </c>
      <c r="B33" s="309" t="s">
        <v>598</v>
      </c>
      <c r="C33" s="310">
        <f>SUM(D33:M33)</f>
        <v>0</v>
      </c>
      <c r="D33" s="311">
        <f>D34*D35</f>
        <v>0</v>
      </c>
      <c r="E33" s="311">
        <f>E34*E35</f>
        <v>0</v>
      </c>
      <c r="F33" s="311">
        <f t="shared" ref="F33:M33" si="9">F34*F35</f>
        <v>0</v>
      </c>
      <c r="G33" s="311">
        <f t="shared" si="9"/>
        <v>0</v>
      </c>
      <c r="H33" s="311">
        <f t="shared" si="9"/>
        <v>0</v>
      </c>
      <c r="I33" s="311">
        <f t="shared" si="9"/>
        <v>0</v>
      </c>
      <c r="J33" s="311">
        <f t="shared" si="9"/>
        <v>0</v>
      </c>
      <c r="K33" s="311">
        <f t="shared" si="9"/>
        <v>0</v>
      </c>
      <c r="L33" s="311">
        <f t="shared" si="9"/>
        <v>0</v>
      </c>
      <c r="M33" s="311">
        <f t="shared" si="9"/>
        <v>0</v>
      </c>
    </row>
    <row r="34" spans="1:13" s="318" customFormat="1" ht="24" x14ac:dyDescent="0.35">
      <c r="A34" s="308"/>
      <c r="B34" s="309" t="s">
        <v>596</v>
      </c>
      <c r="C34" s="310"/>
      <c r="D34" s="313">
        <v>0</v>
      </c>
      <c r="E34" s="313">
        <v>0</v>
      </c>
      <c r="F34" s="313">
        <v>0</v>
      </c>
      <c r="G34" s="313">
        <v>0</v>
      </c>
      <c r="H34" s="313">
        <v>0</v>
      </c>
      <c r="I34" s="313">
        <v>0</v>
      </c>
      <c r="J34" s="313">
        <v>0</v>
      </c>
      <c r="K34" s="313">
        <v>0</v>
      </c>
      <c r="L34" s="313">
        <v>0</v>
      </c>
      <c r="M34" s="313">
        <v>0</v>
      </c>
    </row>
    <row r="35" spans="1:13" s="318" customFormat="1" ht="13.5" x14ac:dyDescent="0.35">
      <c r="A35" s="308"/>
      <c r="B35" s="309" t="s">
        <v>597</v>
      </c>
      <c r="C35" s="310"/>
      <c r="D35" s="313">
        <v>0</v>
      </c>
      <c r="E35" s="313">
        <v>0</v>
      </c>
      <c r="F35" s="313">
        <v>0</v>
      </c>
      <c r="G35" s="313">
        <v>0</v>
      </c>
      <c r="H35" s="313">
        <v>0</v>
      </c>
      <c r="I35" s="313">
        <v>0</v>
      </c>
      <c r="J35" s="313">
        <v>0</v>
      </c>
      <c r="K35" s="313">
        <v>0</v>
      </c>
      <c r="L35" s="313">
        <v>0</v>
      </c>
      <c r="M35" s="313">
        <v>0</v>
      </c>
    </row>
    <row r="36" spans="1:13" s="318" customFormat="1" ht="13.5" x14ac:dyDescent="0.35">
      <c r="A36" s="308">
        <v>10</v>
      </c>
      <c r="B36" s="309" t="s">
        <v>599</v>
      </c>
      <c r="C36" s="310">
        <f>SUM(D36:M36)</f>
        <v>0</v>
      </c>
      <c r="D36" s="311">
        <f>D37*D38</f>
        <v>0</v>
      </c>
      <c r="E36" s="311">
        <f t="shared" ref="E36:M36" si="10">E37*E38</f>
        <v>0</v>
      </c>
      <c r="F36" s="311">
        <f t="shared" si="10"/>
        <v>0</v>
      </c>
      <c r="G36" s="311">
        <f t="shared" si="10"/>
        <v>0</v>
      </c>
      <c r="H36" s="311">
        <f t="shared" si="10"/>
        <v>0</v>
      </c>
      <c r="I36" s="311">
        <f t="shared" si="10"/>
        <v>0</v>
      </c>
      <c r="J36" s="311">
        <f t="shared" si="10"/>
        <v>0</v>
      </c>
      <c r="K36" s="311">
        <f t="shared" si="10"/>
        <v>0</v>
      </c>
      <c r="L36" s="311">
        <f t="shared" si="10"/>
        <v>0</v>
      </c>
      <c r="M36" s="311">
        <f t="shared" si="10"/>
        <v>0</v>
      </c>
    </row>
    <row r="37" spans="1:13" s="318" customFormat="1" ht="24" x14ac:dyDescent="0.35">
      <c r="A37" s="308"/>
      <c r="B37" s="309" t="s">
        <v>596</v>
      </c>
      <c r="C37" s="310"/>
      <c r="D37" s="313">
        <v>0</v>
      </c>
      <c r="E37" s="313">
        <v>0</v>
      </c>
      <c r="F37" s="313">
        <v>0</v>
      </c>
      <c r="G37" s="313">
        <v>0</v>
      </c>
      <c r="H37" s="313">
        <v>0</v>
      </c>
      <c r="I37" s="313">
        <v>0</v>
      </c>
      <c r="J37" s="313">
        <v>0</v>
      </c>
      <c r="K37" s="313">
        <v>0</v>
      </c>
      <c r="L37" s="313">
        <v>0</v>
      </c>
      <c r="M37" s="313">
        <v>0</v>
      </c>
    </row>
    <row r="38" spans="1:13" s="318" customFormat="1" ht="13.5" x14ac:dyDescent="0.35">
      <c r="A38" s="308"/>
      <c r="B38" s="309" t="s">
        <v>597</v>
      </c>
      <c r="C38" s="310"/>
      <c r="D38" s="313">
        <v>0</v>
      </c>
      <c r="E38" s="313">
        <v>0</v>
      </c>
      <c r="F38" s="313">
        <v>0</v>
      </c>
      <c r="G38" s="313">
        <v>0</v>
      </c>
      <c r="H38" s="313">
        <v>0</v>
      </c>
      <c r="I38" s="313">
        <v>0</v>
      </c>
      <c r="J38" s="313">
        <v>0</v>
      </c>
      <c r="K38" s="313">
        <v>0</v>
      </c>
      <c r="L38" s="313">
        <v>0</v>
      </c>
      <c r="M38" s="313">
        <v>0</v>
      </c>
    </row>
    <row r="39" spans="1:13" s="306" customFormat="1" ht="13.5" x14ac:dyDescent="0.35">
      <c r="A39" s="308"/>
      <c r="B39" s="317" t="s">
        <v>600</v>
      </c>
      <c r="C39" s="310">
        <f>SUM(D39:M39)</f>
        <v>0</v>
      </c>
      <c r="D39" s="310">
        <f>D21+D26+D29+D30+D33+D36</f>
        <v>0</v>
      </c>
      <c r="E39" s="310">
        <f t="shared" ref="E39:M39" si="11">E21+E26+E29+E30+E33+E36</f>
        <v>0</v>
      </c>
      <c r="F39" s="310">
        <f t="shared" si="11"/>
        <v>0</v>
      </c>
      <c r="G39" s="310">
        <f t="shared" si="11"/>
        <v>0</v>
      </c>
      <c r="H39" s="310">
        <f t="shared" si="11"/>
        <v>0</v>
      </c>
      <c r="I39" s="310">
        <f t="shared" si="11"/>
        <v>0</v>
      </c>
      <c r="J39" s="310">
        <f t="shared" si="11"/>
        <v>0</v>
      </c>
      <c r="K39" s="310">
        <f t="shared" si="11"/>
        <v>0</v>
      </c>
      <c r="L39" s="310">
        <f t="shared" si="11"/>
        <v>0</v>
      </c>
      <c r="M39" s="310">
        <f t="shared" si="11"/>
        <v>0</v>
      </c>
    </row>
    <row r="40" spans="1:13" s="306" customFormat="1" ht="13.5" x14ac:dyDescent="0.35">
      <c r="A40" s="308">
        <v>11</v>
      </c>
      <c r="B40" s="309" t="s">
        <v>601</v>
      </c>
      <c r="C40" s="310">
        <f t="shared" si="6"/>
        <v>0</v>
      </c>
      <c r="D40" s="310">
        <f>(D41*D42)*D43</f>
        <v>0</v>
      </c>
      <c r="E40" s="310">
        <f t="shared" ref="E40:M40" si="12">(E41*E42)*E43</f>
        <v>0</v>
      </c>
      <c r="F40" s="310">
        <f t="shared" si="12"/>
        <v>0</v>
      </c>
      <c r="G40" s="310">
        <f t="shared" si="12"/>
        <v>0</v>
      </c>
      <c r="H40" s="310">
        <f t="shared" si="12"/>
        <v>0</v>
      </c>
      <c r="I40" s="310">
        <f t="shared" si="12"/>
        <v>0</v>
      </c>
      <c r="J40" s="310">
        <f t="shared" si="12"/>
        <v>0</v>
      </c>
      <c r="K40" s="310">
        <f t="shared" si="12"/>
        <v>0</v>
      </c>
      <c r="L40" s="310">
        <f t="shared" si="12"/>
        <v>0</v>
      </c>
      <c r="M40" s="310">
        <f t="shared" si="12"/>
        <v>0</v>
      </c>
    </row>
    <row r="41" spans="1:13" s="306" customFormat="1" ht="13.5" x14ac:dyDescent="0.35">
      <c r="A41" s="308"/>
      <c r="B41" s="309" t="s">
        <v>602</v>
      </c>
      <c r="C41" s="310"/>
      <c r="D41" s="313">
        <v>0</v>
      </c>
      <c r="E41" s="313">
        <v>0</v>
      </c>
      <c r="F41" s="313">
        <v>0</v>
      </c>
      <c r="G41" s="313">
        <v>0</v>
      </c>
      <c r="H41" s="313">
        <v>0</v>
      </c>
      <c r="I41" s="313">
        <v>0</v>
      </c>
      <c r="J41" s="313">
        <v>0</v>
      </c>
      <c r="K41" s="313">
        <v>0</v>
      </c>
      <c r="L41" s="313">
        <v>0</v>
      </c>
      <c r="M41" s="313">
        <v>0</v>
      </c>
    </row>
    <row r="42" spans="1:13" s="306" customFormat="1" ht="13.5" x14ac:dyDescent="0.35">
      <c r="A42" s="308"/>
      <c r="B42" s="309" t="s">
        <v>603</v>
      </c>
      <c r="C42" s="310"/>
      <c r="D42" s="313">
        <v>0</v>
      </c>
      <c r="E42" s="313">
        <v>0</v>
      </c>
      <c r="F42" s="313">
        <v>0</v>
      </c>
      <c r="G42" s="313">
        <v>0</v>
      </c>
      <c r="H42" s="313">
        <v>0</v>
      </c>
      <c r="I42" s="313">
        <v>0</v>
      </c>
      <c r="J42" s="313">
        <v>0</v>
      </c>
      <c r="K42" s="313">
        <v>0</v>
      </c>
      <c r="L42" s="313">
        <v>0</v>
      </c>
      <c r="M42" s="313">
        <v>0</v>
      </c>
    </row>
    <row r="43" spans="1:13" s="306" customFormat="1" ht="13.5" x14ac:dyDescent="0.35">
      <c r="A43" s="308"/>
      <c r="B43" s="309" t="s">
        <v>604</v>
      </c>
      <c r="C43" s="310"/>
      <c r="D43" s="313">
        <v>0</v>
      </c>
      <c r="E43" s="313">
        <v>0</v>
      </c>
      <c r="F43" s="313">
        <v>0</v>
      </c>
      <c r="G43" s="313">
        <v>0</v>
      </c>
      <c r="H43" s="313">
        <v>0</v>
      </c>
      <c r="I43" s="313">
        <v>0</v>
      </c>
      <c r="J43" s="313">
        <v>0</v>
      </c>
      <c r="K43" s="313">
        <v>0</v>
      </c>
      <c r="L43" s="313">
        <v>0</v>
      </c>
      <c r="M43" s="313">
        <v>0</v>
      </c>
    </row>
    <row r="44" spans="1:13" s="306" customFormat="1" ht="13.5" x14ac:dyDescent="0.35">
      <c r="A44" s="320">
        <v>12</v>
      </c>
      <c r="B44" s="319" t="s">
        <v>605</v>
      </c>
      <c r="C44" s="310">
        <f t="shared" si="6"/>
        <v>0</v>
      </c>
      <c r="D44" s="313">
        <v>0</v>
      </c>
      <c r="E44" s="313">
        <v>0</v>
      </c>
      <c r="F44" s="313">
        <v>0</v>
      </c>
      <c r="G44" s="313">
        <v>0</v>
      </c>
      <c r="H44" s="313">
        <v>0</v>
      </c>
      <c r="I44" s="313">
        <v>0</v>
      </c>
      <c r="J44" s="313">
        <v>0</v>
      </c>
      <c r="K44" s="313">
        <v>0</v>
      </c>
      <c r="L44" s="313">
        <v>0</v>
      </c>
      <c r="M44" s="313">
        <v>0</v>
      </c>
    </row>
    <row r="45" spans="1:13" s="318" customFormat="1" ht="13.5" x14ac:dyDescent="0.35">
      <c r="A45" s="308"/>
      <c r="B45" s="317" t="s">
        <v>606</v>
      </c>
      <c r="C45" s="310">
        <f t="shared" si="6"/>
        <v>0</v>
      </c>
      <c r="D45" s="321">
        <f>D40+D44</f>
        <v>0</v>
      </c>
      <c r="E45" s="321">
        <f t="shared" ref="E45:M45" si="13">E40+E44</f>
        <v>0</v>
      </c>
      <c r="F45" s="321">
        <f t="shared" si="13"/>
        <v>0</v>
      </c>
      <c r="G45" s="321">
        <f t="shared" si="13"/>
        <v>0</v>
      </c>
      <c r="H45" s="321">
        <f t="shared" si="13"/>
        <v>0</v>
      </c>
      <c r="I45" s="321">
        <f t="shared" si="13"/>
        <v>0</v>
      </c>
      <c r="J45" s="321">
        <f t="shared" si="13"/>
        <v>0</v>
      </c>
      <c r="K45" s="321">
        <f t="shared" si="13"/>
        <v>0</v>
      </c>
      <c r="L45" s="321">
        <f t="shared" si="13"/>
        <v>0</v>
      </c>
      <c r="M45" s="321">
        <f t="shared" si="13"/>
        <v>0</v>
      </c>
    </row>
    <row r="46" spans="1:13" s="318" customFormat="1" ht="36" x14ac:dyDescent="0.35">
      <c r="A46" s="308">
        <v>13</v>
      </c>
      <c r="B46" s="319" t="s">
        <v>607</v>
      </c>
      <c r="C46" s="310">
        <f>SUM(D46:M46)</f>
        <v>0</v>
      </c>
      <c r="D46" s="313">
        <v>0</v>
      </c>
      <c r="E46" s="313">
        <v>0</v>
      </c>
      <c r="F46" s="313">
        <v>0</v>
      </c>
      <c r="G46" s="313">
        <v>0</v>
      </c>
      <c r="H46" s="313">
        <v>0</v>
      </c>
      <c r="I46" s="313">
        <v>0</v>
      </c>
      <c r="J46" s="313">
        <v>0</v>
      </c>
      <c r="K46" s="313">
        <v>0</v>
      </c>
      <c r="L46" s="313">
        <v>0</v>
      </c>
      <c r="M46" s="313">
        <v>0</v>
      </c>
    </row>
    <row r="47" spans="1:13" s="318" customFormat="1" ht="24" x14ac:dyDescent="0.35">
      <c r="A47" s="308"/>
      <c r="B47" s="309" t="s">
        <v>608</v>
      </c>
      <c r="C47" s="310">
        <f t="shared" si="6"/>
        <v>0</v>
      </c>
      <c r="D47" s="321">
        <f>D48*D49</f>
        <v>0</v>
      </c>
      <c r="E47" s="321">
        <f t="shared" ref="E47:M47" si="14">E48*E49</f>
        <v>0</v>
      </c>
      <c r="F47" s="321">
        <f t="shared" si="14"/>
        <v>0</v>
      </c>
      <c r="G47" s="321">
        <f t="shared" si="14"/>
        <v>0</v>
      </c>
      <c r="H47" s="321">
        <f t="shared" si="14"/>
        <v>0</v>
      </c>
      <c r="I47" s="321">
        <f t="shared" si="14"/>
        <v>0</v>
      </c>
      <c r="J47" s="321">
        <f t="shared" si="14"/>
        <v>0</v>
      </c>
      <c r="K47" s="321">
        <f t="shared" si="14"/>
        <v>0</v>
      </c>
      <c r="L47" s="321">
        <f t="shared" si="14"/>
        <v>0</v>
      </c>
      <c r="M47" s="321">
        <f t="shared" si="14"/>
        <v>0</v>
      </c>
    </row>
    <row r="48" spans="1:13" s="318" customFormat="1" ht="24" x14ac:dyDescent="0.35">
      <c r="A48" s="308"/>
      <c r="B48" s="309" t="s">
        <v>609</v>
      </c>
      <c r="C48" s="310"/>
      <c r="D48" s="313">
        <v>0</v>
      </c>
      <c r="E48" s="313">
        <v>0</v>
      </c>
      <c r="F48" s="313">
        <v>0</v>
      </c>
      <c r="G48" s="313">
        <v>0</v>
      </c>
      <c r="H48" s="313">
        <v>0</v>
      </c>
      <c r="I48" s="313">
        <v>0</v>
      </c>
      <c r="J48" s="313">
        <v>0</v>
      </c>
      <c r="K48" s="313">
        <v>0</v>
      </c>
      <c r="L48" s="313">
        <v>0</v>
      </c>
      <c r="M48" s="313">
        <v>0</v>
      </c>
    </row>
    <row r="49" spans="1:13" s="318" customFormat="1" ht="13.5" x14ac:dyDescent="0.35">
      <c r="A49" s="308"/>
      <c r="B49" s="309" t="s">
        <v>580</v>
      </c>
      <c r="C49" s="310"/>
      <c r="D49" s="313">
        <v>0</v>
      </c>
      <c r="E49" s="313">
        <v>0</v>
      </c>
      <c r="F49" s="313">
        <v>0</v>
      </c>
      <c r="G49" s="313">
        <v>0</v>
      </c>
      <c r="H49" s="313">
        <v>0</v>
      </c>
      <c r="I49" s="313">
        <v>0</v>
      </c>
      <c r="J49" s="313">
        <v>0</v>
      </c>
      <c r="K49" s="313">
        <v>0</v>
      </c>
      <c r="L49" s="313">
        <v>0</v>
      </c>
      <c r="M49" s="313">
        <v>0</v>
      </c>
    </row>
    <row r="50" spans="1:13" ht="36" x14ac:dyDescent="0.35">
      <c r="A50" s="320">
        <v>14</v>
      </c>
      <c r="B50" s="317" t="s">
        <v>610</v>
      </c>
      <c r="C50" s="310">
        <f t="shared" si="6"/>
        <v>0</v>
      </c>
      <c r="D50" s="313">
        <v>0</v>
      </c>
      <c r="E50" s="313">
        <v>0</v>
      </c>
      <c r="F50" s="313">
        <v>0</v>
      </c>
      <c r="G50" s="313">
        <v>0</v>
      </c>
      <c r="H50" s="313">
        <v>0</v>
      </c>
      <c r="I50" s="313">
        <v>0</v>
      </c>
      <c r="J50" s="313">
        <v>0</v>
      </c>
      <c r="K50" s="313">
        <v>0</v>
      </c>
      <c r="L50" s="313">
        <v>0</v>
      </c>
      <c r="M50" s="313">
        <v>0</v>
      </c>
    </row>
    <row r="51" spans="1:13" ht="24" x14ac:dyDescent="0.35">
      <c r="A51" s="320"/>
      <c r="B51" s="317" t="s">
        <v>611</v>
      </c>
      <c r="C51" s="310">
        <f t="shared" si="6"/>
        <v>0</v>
      </c>
      <c r="D51" s="311">
        <f t="shared" ref="D51:M51" si="15">D39+D45+D46+D50</f>
        <v>0</v>
      </c>
      <c r="E51" s="311">
        <f t="shared" si="15"/>
        <v>0</v>
      </c>
      <c r="F51" s="311">
        <f t="shared" si="15"/>
        <v>0</v>
      </c>
      <c r="G51" s="311">
        <f t="shared" si="15"/>
        <v>0</v>
      </c>
      <c r="H51" s="311">
        <f t="shared" si="15"/>
        <v>0</v>
      </c>
      <c r="I51" s="311">
        <f t="shared" si="15"/>
        <v>0</v>
      </c>
      <c r="J51" s="311">
        <f t="shared" si="15"/>
        <v>0</v>
      </c>
      <c r="K51" s="311">
        <f t="shared" si="15"/>
        <v>0</v>
      </c>
      <c r="L51" s="311">
        <f t="shared" si="15"/>
        <v>0</v>
      </c>
      <c r="M51" s="311">
        <f t="shared" si="15"/>
        <v>0</v>
      </c>
    </row>
    <row r="52" spans="1:13" ht="24" x14ac:dyDescent="0.35">
      <c r="A52" s="320"/>
      <c r="B52" s="317" t="s">
        <v>612</v>
      </c>
      <c r="C52" s="310">
        <f t="shared" si="6"/>
        <v>0</v>
      </c>
      <c r="D52" s="311">
        <f t="shared" ref="D52:M52" si="16">D18-D51</f>
        <v>0</v>
      </c>
      <c r="E52" s="311">
        <f t="shared" si="16"/>
        <v>0</v>
      </c>
      <c r="F52" s="311">
        <f t="shared" si="16"/>
        <v>0</v>
      </c>
      <c r="G52" s="311">
        <f t="shared" si="16"/>
        <v>0</v>
      </c>
      <c r="H52" s="311">
        <f t="shared" si="16"/>
        <v>0</v>
      </c>
      <c r="I52" s="311">
        <f t="shared" si="16"/>
        <v>0</v>
      </c>
      <c r="J52" s="311">
        <f t="shared" si="16"/>
        <v>0</v>
      </c>
      <c r="K52" s="311">
        <f t="shared" si="16"/>
        <v>0</v>
      </c>
      <c r="L52" s="311">
        <f t="shared" si="16"/>
        <v>0</v>
      </c>
      <c r="M52" s="311">
        <f t="shared" si="16"/>
        <v>0</v>
      </c>
    </row>
    <row r="53" spans="1:13" x14ac:dyDescent="0.35">
      <c r="A53" s="320">
        <v>15</v>
      </c>
      <c r="B53" s="322" t="s">
        <v>613</v>
      </c>
      <c r="C53" s="310">
        <f t="shared" si="6"/>
        <v>0</v>
      </c>
      <c r="D53" s="313">
        <v>0</v>
      </c>
      <c r="E53" s="313">
        <v>0</v>
      </c>
      <c r="F53" s="313">
        <v>0</v>
      </c>
      <c r="G53" s="313">
        <v>0</v>
      </c>
      <c r="H53" s="313">
        <v>0</v>
      </c>
      <c r="I53" s="313">
        <v>0</v>
      </c>
      <c r="J53" s="313">
        <v>0</v>
      </c>
      <c r="K53" s="313">
        <v>0</v>
      </c>
      <c r="L53" s="313">
        <v>0</v>
      </c>
      <c r="M53" s="313">
        <v>0</v>
      </c>
    </row>
    <row r="54" spans="1:13" x14ac:dyDescent="0.35">
      <c r="A54" s="320">
        <v>16</v>
      </c>
      <c r="B54" s="322" t="s">
        <v>614</v>
      </c>
      <c r="C54" s="310">
        <f t="shared" si="6"/>
        <v>0</v>
      </c>
      <c r="D54" s="313">
        <v>0</v>
      </c>
      <c r="E54" s="313">
        <v>0</v>
      </c>
      <c r="F54" s="313">
        <v>0</v>
      </c>
      <c r="G54" s="313">
        <v>0</v>
      </c>
      <c r="H54" s="313">
        <v>0</v>
      </c>
      <c r="I54" s="313">
        <v>0</v>
      </c>
      <c r="J54" s="313">
        <v>0</v>
      </c>
      <c r="K54" s="313">
        <v>0</v>
      </c>
      <c r="L54" s="313">
        <v>0</v>
      </c>
      <c r="M54" s="313">
        <v>0</v>
      </c>
    </row>
    <row r="55" spans="1:13" x14ac:dyDescent="0.35">
      <c r="A55" s="320">
        <v>17</v>
      </c>
      <c r="B55" s="322" t="s">
        <v>615</v>
      </c>
      <c r="C55" s="310">
        <f t="shared" si="6"/>
        <v>0</v>
      </c>
      <c r="D55" s="313">
        <v>0</v>
      </c>
      <c r="E55" s="313">
        <v>0</v>
      </c>
      <c r="F55" s="313">
        <v>0</v>
      </c>
      <c r="G55" s="313">
        <v>0</v>
      </c>
      <c r="H55" s="313">
        <v>0</v>
      </c>
      <c r="I55" s="313">
        <v>0</v>
      </c>
      <c r="J55" s="313">
        <v>0</v>
      </c>
      <c r="K55" s="313">
        <v>0</v>
      </c>
      <c r="L55" s="313">
        <v>0</v>
      </c>
      <c r="M55" s="313">
        <v>0</v>
      </c>
    </row>
    <row r="56" spans="1:13" ht="24" x14ac:dyDescent="0.35">
      <c r="A56" s="320"/>
      <c r="B56" s="317" t="s">
        <v>616</v>
      </c>
      <c r="C56" s="310">
        <f>SUM(D56:M56)</f>
        <v>0</v>
      </c>
      <c r="D56" s="311">
        <f t="shared" ref="D56:M56" si="17">D53-D54+D55</f>
        <v>0</v>
      </c>
      <c r="E56" s="311">
        <f t="shared" si="17"/>
        <v>0</v>
      </c>
      <c r="F56" s="311">
        <f t="shared" si="17"/>
        <v>0</v>
      </c>
      <c r="G56" s="311">
        <f t="shared" si="17"/>
        <v>0</v>
      </c>
      <c r="H56" s="311">
        <f t="shared" si="17"/>
        <v>0</v>
      </c>
      <c r="I56" s="311">
        <f t="shared" si="17"/>
        <v>0</v>
      </c>
      <c r="J56" s="311">
        <f t="shared" si="17"/>
        <v>0</v>
      </c>
      <c r="K56" s="311">
        <f t="shared" si="17"/>
        <v>0</v>
      </c>
      <c r="L56" s="311">
        <f t="shared" si="17"/>
        <v>0</v>
      </c>
      <c r="M56" s="311">
        <f t="shared" si="17"/>
        <v>0</v>
      </c>
    </row>
    <row r="57" spans="1:13" s="318" customFormat="1" ht="24" x14ac:dyDescent="0.35">
      <c r="A57" s="323"/>
      <c r="B57" s="317" t="s">
        <v>617</v>
      </c>
      <c r="C57" s="310">
        <f>SUM(D57:M57)</f>
        <v>0</v>
      </c>
      <c r="D57" s="310">
        <f>D52-D56</f>
        <v>0</v>
      </c>
      <c r="E57" s="310">
        <f t="shared" ref="E57:M57" si="18">E52-E56</f>
        <v>0</v>
      </c>
      <c r="F57" s="310">
        <f t="shared" si="18"/>
        <v>0</v>
      </c>
      <c r="G57" s="310">
        <f t="shared" si="18"/>
        <v>0</v>
      </c>
      <c r="H57" s="310">
        <f t="shared" si="18"/>
        <v>0</v>
      </c>
      <c r="I57" s="310">
        <f t="shared" si="18"/>
        <v>0</v>
      </c>
      <c r="J57" s="310">
        <f t="shared" si="18"/>
        <v>0</v>
      </c>
      <c r="K57" s="310">
        <f t="shared" si="18"/>
        <v>0</v>
      </c>
      <c r="L57" s="310">
        <f t="shared" si="18"/>
        <v>0</v>
      </c>
      <c r="M57" s="310">
        <f t="shared" si="18"/>
        <v>0</v>
      </c>
    </row>
    <row r="58" spans="1:13" x14ac:dyDescent="0.35">
      <c r="A58" s="324"/>
      <c r="B58" s="309" t="s">
        <v>618</v>
      </c>
      <c r="C58" s="464"/>
      <c r="D58" s="310">
        <f>'1A-Bilant'!D38</f>
        <v>0</v>
      </c>
      <c r="E58" s="311">
        <f t="shared" ref="E58:M58" si="19">D59</f>
        <v>0</v>
      </c>
      <c r="F58" s="311">
        <f t="shared" si="19"/>
        <v>0</v>
      </c>
      <c r="G58" s="311">
        <f t="shared" si="19"/>
        <v>0</v>
      </c>
      <c r="H58" s="311">
        <f t="shared" si="19"/>
        <v>0</v>
      </c>
      <c r="I58" s="311">
        <f t="shared" si="19"/>
        <v>0</v>
      </c>
      <c r="J58" s="311">
        <f t="shared" si="19"/>
        <v>0</v>
      </c>
      <c r="K58" s="311">
        <f t="shared" si="19"/>
        <v>0</v>
      </c>
      <c r="L58" s="311">
        <f t="shared" si="19"/>
        <v>0</v>
      </c>
      <c r="M58" s="311">
        <f t="shared" si="19"/>
        <v>0</v>
      </c>
    </row>
    <row r="59" spans="1:13" x14ac:dyDescent="0.35">
      <c r="A59" s="325"/>
      <c r="B59" s="309" t="s">
        <v>619</v>
      </c>
      <c r="C59" s="310"/>
      <c r="D59" s="311">
        <f>D58+D57</f>
        <v>0</v>
      </c>
      <c r="E59" s="311">
        <f t="shared" ref="E59:M59" si="20">E58+E57</f>
        <v>0</v>
      </c>
      <c r="F59" s="311">
        <f t="shared" si="20"/>
        <v>0</v>
      </c>
      <c r="G59" s="311">
        <f t="shared" si="20"/>
        <v>0</v>
      </c>
      <c r="H59" s="311">
        <f t="shared" si="20"/>
        <v>0</v>
      </c>
      <c r="I59" s="311">
        <f t="shared" si="20"/>
        <v>0</v>
      </c>
      <c r="J59" s="311">
        <f t="shared" si="20"/>
        <v>0</v>
      </c>
      <c r="K59" s="311">
        <f t="shared" si="20"/>
        <v>0</v>
      </c>
      <c r="L59" s="311">
        <f t="shared" si="20"/>
        <v>0</v>
      </c>
      <c r="M59" s="311">
        <f t="shared" si="20"/>
        <v>0</v>
      </c>
    </row>
    <row r="60" spans="1:13" s="306" customFormat="1" ht="13.5" x14ac:dyDescent="0.35">
      <c r="A60" s="614" t="s">
        <v>620</v>
      </c>
      <c r="B60" s="614"/>
      <c r="C60" s="614"/>
      <c r="D60" s="614"/>
      <c r="E60" s="614"/>
      <c r="F60" s="614"/>
      <c r="G60" s="614"/>
      <c r="H60" s="614"/>
      <c r="I60" s="305"/>
      <c r="J60" s="305"/>
      <c r="K60" s="305"/>
      <c r="L60" s="305"/>
      <c r="M60" s="305"/>
    </row>
    <row r="61" spans="1:13" s="306" customFormat="1" ht="13.5" x14ac:dyDescent="0.35">
      <c r="A61" s="615" t="s">
        <v>562</v>
      </c>
      <c r="B61" s="616"/>
      <c r="C61" s="624" t="s">
        <v>429</v>
      </c>
      <c r="D61" s="619" t="s">
        <v>3</v>
      </c>
      <c r="E61" s="619"/>
      <c r="F61" s="619"/>
      <c r="G61" s="619"/>
      <c r="H61" s="619"/>
      <c r="I61" s="619"/>
      <c r="J61" s="619"/>
      <c r="K61" s="619"/>
      <c r="L61" s="619"/>
      <c r="M61" s="619"/>
    </row>
    <row r="62" spans="1:13" s="306" customFormat="1" ht="13.5" x14ac:dyDescent="0.35">
      <c r="A62" s="615"/>
      <c r="B62" s="616"/>
      <c r="C62" s="624"/>
      <c r="D62" s="307" t="s">
        <v>563</v>
      </c>
      <c r="E62" s="307" t="s">
        <v>564</v>
      </c>
      <c r="F62" s="307" t="s">
        <v>565</v>
      </c>
      <c r="G62" s="307" t="s">
        <v>566</v>
      </c>
      <c r="H62" s="307" t="s">
        <v>567</v>
      </c>
      <c r="I62" s="307" t="s">
        <v>568</v>
      </c>
      <c r="J62" s="307" t="s">
        <v>569</v>
      </c>
      <c r="K62" s="307" t="s">
        <v>570</v>
      </c>
      <c r="L62" s="307" t="s">
        <v>571</v>
      </c>
      <c r="M62" s="307" t="s">
        <v>572</v>
      </c>
    </row>
    <row r="63" spans="1:13" s="306" customFormat="1" ht="13.5" x14ac:dyDescent="0.35">
      <c r="A63" s="622" t="s">
        <v>621</v>
      </c>
      <c r="B63" s="622"/>
      <c r="C63" s="622"/>
      <c r="D63" s="622"/>
      <c r="E63" s="622"/>
      <c r="F63" s="622"/>
      <c r="G63" s="622"/>
      <c r="H63" s="622"/>
      <c r="I63" s="622"/>
      <c r="J63" s="622"/>
      <c r="K63" s="622"/>
      <c r="L63" s="622"/>
      <c r="M63" s="622"/>
    </row>
    <row r="64" spans="1:13" s="306" customFormat="1" ht="13.5" x14ac:dyDescent="0.35">
      <c r="A64" s="623" t="s">
        <v>574</v>
      </c>
      <c r="B64" s="623"/>
      <c r="C64" s="623"/>
      <c r="D64" s="623"/>
      <c r="E64" s="623"/>
      <c r="F64" s="623"/>
      <c r="G64" s="623"/>
      <c r="H64" s="623"/>
      <c r="I64" s="623"/>
      <c r="J64" s="623"/>
      <c r="K64" s="623"/>
      <c r="L64" s="623"/>
      <c r="M64" s="623"/>
    </row>
    <row r="65" spans="1:15" s="306" customFormat="1" ht="13.5" x14ac:dyDescent="0.35">
      <c r="A65" s="308">
        <v>1</v>
      </c>
      <c r="B65" s="309" t="s">
        <v>575</v>
      </c>
      <c r="C65" s="310">
        <f t="shared" ref="C65:C74" si="21">SUM(D65:M65)</f>
        <v>0</v>
      </c>
      <c r="D65" s="311">
        <f>D66*D67</f>
        <v>0</v>
      </c>
      <c r="E65" s="311">
        <f t="shared" ref="E65:M65" si="22">E66*E67</f>
        <v>0</v>
      </c>
      <c r="F65" s="311">
        <f t="shared" si="22"/>
        <v>0</v>
      </c>
      <c r="G65" s="311">
        <f t="shared" si="22"/>
        <v>0</v>
      </c>
      <c r="H65" s="311">
        <f t="shared" si="22"/>
        <v>0</v>
      </c>
      <c r="I65" s="311">
        <f t="shared" si="22"/>
        <v>0</v>
      </c>
      <c r="J65" s="311">
        <f t="shared" si="22"/>
        <v>0</v>
      </c>
      <c r="K65" s="311">
        <f t="shared" si="22"/>
        <v>0</v>
      </c>
      <c r="L65" s="311">
        <f t="shared" si="22"/>
        <v>0</v>
      </c>
      <c r="M65" s="311">
        <f t="shared" si="22"/>
        <v>0</v>
      </c>
    </row>
    <row r="66" spans="1:15" s="314" customFormat="1" ht="13.5" x14ac:dyDescent="0.35">
      <c r="A66" s="312"/>
      <c r="B66" s="309" t="s">
        <v>576</v>
      </c>
      <c r="C66" s="310"/>
      <c r="D66" s="313">
        <v>0</v>
      </c>
      <c r="E66" s="313">
        <v>0</v>
      </c>
      <c r="F66" s="313">
        <v>0</v>
      </c>
      <c r="G66" s="313">
        <v>0</v>
      </c>
      <c r="H66" s="313">
        <v>0</v>
      </c>
      <c r="I66" s="313">
        <v>0</v>
      </c>
      <c r="J66" s="313">
        <v>0</v>
      </c>
      <c r="K66" s="313">
        <v>0</v>
      </c>
      <c r="L66" s="313">
        <v>0</v>
      </c>
      <c r="M66" s="313">
        <v>0</v>
      </c>
    </row>
    <row r="67" spans="1:15" s="314" customFormat="1" ht="13.5" x14ac:dyDescent="0.35">
      <c r="A67" s="312"/>
      <c r="B67" s="309" t="s">
        <v>577</v>
      </c>
      <c r="C67" s="310"/>
      <c r="D67" s="313">
        <v>0</v>
      </c>
      <c r="E67" s="313">
        <v>0</v>
      </c>
      <c r="F67" s="313">
        <v>0</v>
      </c>
      <c r="G67" s="313">
        <v>0</v>
      </c>
      <c r="H67" s="313">
        <v>0</v>
      </c>
      <c r="I67" s="313">
        <v>0</v>
      </c>
      <c r="J67" s="313">
        <v>0</v>
      </c>
      <c r="K67" s="313">
        <v>0</v>
      </c>
      <c r="L67" s="313">
        <v>0</v>
      </c>
      <c r="M67" s="313">
        <v>0</v>
      </c>
      <c r="O67" s="315"/>
    </row>
    <row r="68" spans="1:15" s="306" customFormat="1" ht="13.5" x14ac:dyDescent="0.35">
      <c r="A68" s="308">
        <v>2</v>
      </c>
      <c r="B68" s="309" t="s">
        <v>578</v>
      </c>
      <c r="C68" s="310">
        <f t="shared" si="21"/>
        <v>0</v>
      </c>
      <c r="D68" s="311">
        <f>D69*D70</f>
        <v>0</v>
      </c>
      <c r="E68" s="311">
        <f t="shared" ref="E68:M68" si="23">E69*E70</f>
        <v>0</v>
      </c>
      <c r="F68" s="311">
        <f t="shared" si="23"/>
        <v>0</v>
      </c>
      <c r="G68" s="311">
        <f t="shared" si="23"/>
        <v>0</v>
      </c>
      <c r="H68" s="311">
        <f t="shared" si="23"/>
        <v>0</v>
      </c>
      <c r="I68" s="311">
        <f t="shared" si="23"/>
        <v>0</v>
      </c>
      <c r="J68" s="311">
        <f t="shared" si="23"/>
        <v>0</v>
      </c>
      <c r="K68" s="311">
        <f t="shared" si="23"/>
        <v>0</v>
      </c>
      <c r="L68" s="311">
        <f t="shared" si="23"/>
        <v>0</v>
      </c>
      <c r="M68" s="311">
        <f t="shared" si="23"/>
        <v>0</v>
      </c>
    </row>
    <row r="69" spans="1:15" s="314" customFormat="1" ht="13.5" x14ac:dyDescent="0.35">
      <c r="A69" s="312"/>
      <c r="B69" s="309" t="s">
        <v>579</v>
      </c>
      <c r="C69" s="310"/>
      <c r="D69" s="313">
        <v>0</v>
      </c>
      <c r="E69" s="313">
        <v>0</v>
      </c>
      <c r="F69" s="313">
        <v>0</v>
      </c>
      <c r="G69" s="313">
        <v>0</v>
      </c>
      <c r="H69" s="313">
        <v>0</v>
      </c>
      <c r="I69" s="313">
        <v>0</v>
      </c>
      <c r="J69" s="313">
        <v>0</v>
      </c>
      <c r="K69" s="313">
        <v>0</v>
      </c>
      <c r="L69" s="313">
        <v>0</v>
      </c>
      <c r="M69" s="313">
        <v>0</v>
      </c>
    </row>
    <row r="70" spans="1:15" s="314" customFormat="1" ht="13.5" x14ac:dyDescent="0.35">
      <c r="A70" s="312"/>
      <c r="B70" s="309" t="s">
        <v>580</v>
      </c>
      <c r="C70" s="310"/>
      <c r="D70" s="313">
        <v>0</v>
      </c>
      <c r="E70" s="313">
        <v>0</v>
      </c>
      <c r="F70" s="313">
        <v>0</v>
      </c>
      <c r="G70" s="313">
        <v>0</v>
      </c>
      <c r="H70" s="313">
        <v>0</v>
      </c>
      <c r="I70" s="313">
        <v>0</v>
      </c>
      <c r="J70" s="313">
        <v>0</v>
      </c>
      <c r="K70" s="313">
        <v>0</v>
      </c>
      <c r="L70" s="313">
        <v>0</v>
      </c>
      <c r="M70" s="313">
        <v>0</v>
      </c>
    </row>
    <row r="71" spans="1:15" s="306" customFormat="1" ht="13.5" x14ac:dyDescent="0.35">
      <c r="A71" s="308">
        <v>3</v>
      </c>
      <c r="B71" s="309" t="s">
        <v>581</v>
      </c>
      <c r="C71" s="310">
        <f t="shared" si="21"/>
        <v>0</v>
      </c>
      <c r="D71" s="311">
        <f>D72*D73</f>
        <v>0</v>
      </c>
      <c r="E71" s="311">
        <f t="shared" ref="E71:M71" si="24">E72*E73</f>
        <v>0</v>
      </c>
      <c r="F71" s="311">
        <f t="shared" si="24"/>
        <v>0</v>
      </c>
      <c r="G71" s="311">
        <f t="shared" si="24"/>
        <v>0</v>
      </c>
      <c r="H71" s="311">
        <f t="shared" si="24"/>
        <v>0</v>
      </c>
      <c r="I71" s="311">
        <f t="shared" si="24"/>
        <v>0</v>
      </c>
      <c r="J71" s="311">
        <f t="shared" si="24"/>
        <v>0</v>
      </c>
      <c r="K71" s="311">
        <f t="shared" si="24"/>
        <v>0</v>
      </c>
      <c r="L71" s="311">
        <f t="shared" si="24"/>
        <v>0</v>
      </c>
      <c r="M71" s="311">
        <f t="shared" si="24"/>
        <v>0</v>
      </c>
    </row>
    <row r="72" spans="1:15" s="314" customFormat="1" ht="13.5" x14ac:dyDescent="0.35">
      <c r="A72" s="312"/>
      <c r="B72" s="309" t="s">
        <v>582</v>
      </c>
      <c r="C72" s="310"/>
      <c r="D72" s="313">
        <v>0</v>
      </c>
      <c r="E72" s="313">
        <v>0</v>
      </c>
      <c r="F72" s="313">
        <v>0</v>
      </c>
      <c r="G72" s="313">
        <v>0</v>
      </c>
      <c r="H72" s="313">
        <v>0</v>
      </c>
      <c r="I72" s="313">
        <v>0</v>
      </c>
      <c r="J72" s="313">
        <v>0</v>
      </c>
      <c r="K72" s="313">
        <v>0</v>
      </c>
      <c r="L72" s="313">
        <v>0</v>
      </c>
      <c r="M72" s="313">
        <v>0</v>
      </c>
    </row>
    <row r="73" spans="1:15" s="314" customFormat="1" ht="13.5" x14ac:dyDescent="0.35">
      <c r="A73" s="312"/>
      <c r="B73" s="309" t="s">
        <v>583</v>
      </c>
      <c r="C73" s="310"/>
      <c r="D73" s="313">
        <v>0</v>
      </c>
      <c r="E73" s="313">
        <v>0</v>
      </c>
      <c r="F73" s="313">
        <v>0</v>
      </c>
      <c r="G73" s="313">
        <v>0</v>
      </c>
      <c r="H73" s="313">
        <v>0</v>
      </c>
      <c r="I73" s="313">
        <v>0</v>
      </c>
      <c r="J73" s="313">
        <v>0</v>
      </c>
      <c r="K73" s="313">
        <v>0</v>
      </c>
      <c r="L73" s="313">
        <v>0</v>
      </c>
      <c r="M73" s="313">
        <v>0</v>
      </c>
    </row>
    <row r="74" spans="1:15" s="318" customFormat="1" ht="24" x14ac:dyDescent="0.35">
      <c r="A74" s="316"/>
      <c r="B74" s="317" t="s">
        <v>622</v>
      </c>
      <c r="C74" s="310">
        <f t="shared" si="21"/>
        <v>0</v>
      </c>
      <c r="D74" s="310">
        <f>D65+D68+D71</f>
        <v>0</v>
      </c>
      <c r="E74" s="310">
        <f t="shared" ref="E74:M74" si="25">E65+E68+E71</f>
        <v>0</v>
      </c>
      <c r="F74" s="310">
        <f t="shared" si="25"/>
        <v>0</v>
      </c>
      <c r="G74" s="310">
        <f t="shared" si="25"/>
        <v>0</v>
      </c>
      <c r="H74" s="310">
        <f t="shared" si="25"/>
        <v>0</v>
      </c>
      <c r="I74" s="310">
        <f t="shared" si="25"/>
        <v>0</v>
      </c>
      <c r="J74" s="310">
        <f t="shared" si="25"/>
        <v>0</v>
      </c>
      <c r="K74" s="310">
        <f t="shared" si="25"/>
        <v>0</v>
      </c>
      <c r="L74" s="310">
        <f t="shared" si="25"/>
        <v>0</v>
      </c>
      <c r="M74" s="310">
        <f t="shared" si="25"/>
        <v>0</v>
      </c>
    </row>
    <row r="75" spans="1:15" s="318" customFormat="1" ht="13.5" x14ac:dyDescent="0.35">
      <c r="A75" s="622" t="s">
        <v>623</v>
      </c>
      <c r="B75" s="622"/>
      <c r="C75" s="622"/>
      <c r="D75" s="622"/>
      <c r="E75" s="622"/>
      <c r="F75" s="622"/>
      <c r="G75" s="622"/>
      <c r="H75" s="622"/>
      <c r="I75" s="622"/>
      <c r="J75" s="622"/>
      <c r="K75" s="622"/>
      <c r="L75" s="622"/>
      <c r="M75" s="622"/>
    </row>
    <row r="76" spans="1:15" s="318" customFormat="1" ht="13.5" x14ac:dyDescent="0.35">
      <c r="A76" s="623" t="s">
        <v>586</v>
      </c>
      <c r="B76" s="623"/>
      <c r="C76" s="623"/>
      <c r="D76" s="623"/>
      <c r="E76" s="623"/>
      <c r="F76" s="623"/>
      <c r="G76" s="623"/>
      <c r="H76" s="623"/>
      <c r="I76" s="623"/>
      <c r="J76" s="623"/>
      <c r="K76" s="623"/>
      <c r="L76" s="623"/>
      <c r="M76" s="623"/>
    </row>
    <row r="77" spans="1:15" s="306" customFormat="1" ht="24" x14ac:dyDescent="0.35">
      <c r="A77" s="308">
        <v>5</v>
      </c>
      <c r="B77" s="319" t="s">
        <v>587</v>
      </c>
      <c r="C77" s="310">
        <f t="shared" ref="C77:C113" si="26">SUM(D77:M77)</f>
        <v>0</v>
      </c>
      <c r="D77" s="311">
        <f>SUM(D78*D79)+SUM(D80*D81)</f>
        <v>0</v>
      </c>
      <c r="E77" s="311">
        <f t="shared" ref="E77:M77" si="27">SUM(E78*E79)+SUM(E80*E81)</f>
        <v>0</v>
      </c>
      <c r="F77" s="311">
        <f t="shared" si="27"/>
        <v>0</v>
      </c>
      <c r="G77" s="311">
        <f t="shared" si="27"/>
        <v>0</v>
      </c>
      <c r="H77" s="311">
        <f t="shared" si="27"/>
        <v>0</v>
      </c>
      <c r="I77" s="311">
        <f t="shared" si="27"/>
        <v>0</v>
      </c>
      <c r="J77" s="311">
        <f t="shared" si="27"/>
        <v>0</v>
      </c>
      <c r="K77" s="311">
        <f t="shared" si="27"/>
        <v>0</v>
      </c>
      <c r="L77" s="311">
        <f t="shared" si="27"/>
        <v>0</v>
      </c>
      <c r="M77" s="311">
        <f t="shared" si="27"/>
        <v>0</v>
      </c>
    </row>
    <row r="78" spans="1:15" s="318" customFormat="1" ht="13.5" x14ac:dyDescent="0.35">
      <c r="A78" s="308"/>
      <c r="B78" s="309" t="s">
        <v>588</v>
      </c>
      <c r="C78" s="310"/>
      <c r="D78" s="313">
        <v>0</v>
      </c>
      <c r="E78" s="313">
        <v>0</v>
      </c>
      <c r="F78" s="313">
        <v>0</v>
      </c>
      <c r="G78" s="313">
        <v>0</v>
      </c>
      <c r="H78" s="313">
        <v>0</v>
      </c>
      <c r="I78" s="313">
        <v>0</v>
      </c>
      <c r="J78" s="313">
        <v>0</v>
      </c>
      <c r="K78" s="313">
        <v>0</v>
      </c>
      <c r="L78" s="313">
        <v>0</v>
      </c>
      <c r="M78" s="313">
        <v>0</v>
      </c>
    </row>
    <row r="79" spans="1:15" s="318" customFormat="1" ht="13.5" x14ac:dyDescent="0.35">
      <c r="A79" s="308"/>
      <c r="B79" s="309" t="s">
        <v>589</v>
      </c>
      <c r="C79" s="310"/>
      <c r="D79" s="313">
        <v>0</v>
      </c>
      <c r="E79" s="313">
        <v>0</v>
      </c>
      <c r="F79" s="313">
        <v>0</v>
      </c>
      <c r="G79" s="313">
        <v>0</v>
      </c>
      <c r="H79" s="313">
        <v>0</v>
      </c>
      <c r="I79" s="313">
        <v>0</v>
      </c>
      <c r="J79" s="313">
        <v>0</v>
      </c>
      <c r="K79" s="313">
        <v>0</v>
      </c>
      <c r="L79" s="313">
        <v>0</v>
      </c>
      <c r="M79" s="313">
        <v>0</v>
      </c>
    </row>
    <row r="80" spans="1:15" s="318" customFormat="1" ht="13.5" x14ac:dyDescent="0.35">
      <c r="A80" s="308"/>
      <c r="B80" s="309" t="s">
        <v>590</v>
      </c>
      <c r="C80" s="310"/>
      <c r="D80" s="313">
        <v>0</v>
      </c>
      <c r="E80" s="313">
        <v>0</v>
      </c>
      <c r="F80" s="313">
        <v>0</v>
      </c>
      <c r="G80" s="313">
        <v>0</v>
      </c>
      <c r="H80" s="313">
        <v>0</v>
      </c>
      <c r="I80" s="313">
        <v>0</v>
      </c>
      <c r="J80" s="313">
        <v>0</v>
      </c>
      <c r="K80" s="313">
        <v>0</v>
      </c>
      <c r="L80" s="313">
        <v>0</v>
      </c>
      <c r="M80" s="313">
        <v>0</v>
      </c>
    </row>
    <row r="81" spans="1:13" s="318" customFormat="1" ht="13.5" x14ac:dyDescent="0.35">
      <c r="A81" s="308"/>
      <c r="B81" s="309" t="s">
        <v>591</v>
      </c>
      <c r="C81" s="310"/>
      <c r="D81" s="313">
        <v>0</v>
      </c>
      <c r="E81" s="313">
        <v>0</v>
      </c>
      <c r="F81" s="313">
        <v>0</v>
      </c>
      <c r="G81" s="313">
        <v>0</v>
      </c>
      <c r="H81" s="313">
        <v>0</v>
      </c>
      <c r="I81" s="313">
        <v>0</v>
      </c>
      <c r="J81" s="313">
        <v>0</v>
      </c>
      <c r="K81" s="313">
        <v>0</v>
      </c>
      <c r="L81" s="313">
        <v>0</v>
      </c>
      <c r="M81" s="313">
        <v>0</v>
      </c>
    </row>
    <row r="82" spans="1:13" s="306" customFormat="1" ht="13.5" x14ac:dyDescent="0.35">
      <c r="A82" s="308">
        <v>6</v>
      </c>
      <c r="B82" s="319" t="s">
        <v>592</v>
      </c>
      <c r="C82" s="310">
        <f t="shared" si="26"/>
        <v>0</v>
      </c>
      <c r="D82" s="311">
        <f>D83*D84</f>
        <v>0</v>
      </c>
      <c r="E82" s="311">
        <f t="shared" ref="E82:M82" si="28">E83*E84</f>
        <v>0</v>
      </c>
      <c r="F82" s="311">
        <f t="shared" si="28"/>
        <v>0</v>
      </c>
      <c r="G82" s="311">
        <f t="shared" si="28"/>
        <v>0</v>
      </c>
      <c r="H82" s="311">
        <f t="shared" si="28"/>
        <v>0</v>
      </c>
      <c r="I82" s="311">
        <f t="shared" si="28"/>
        <v>0</v>
      </c>
      <c r="J82" s="311">
        <f t="shared" si="28"/>
        <v>0</v>
      </c>
      <c r="K82" s="311">
        <f t="shared" si="28"/>
        <v>0</v>
      </c>
      <c r="L82" s="311">
        <f t="shared" si="28"/>
        <v>0</v>
      </c>
      <c r="M82" s="311">
        <f t="shared" si="28"/>
        <v>0</v>
      </c>
    </row>
    <row r="83" spans="1:13" s="318" customFormat="1" ht="13.5" x14ac:dyDescent="0.35">
      <c r="A83" s="308"/>
      <c r="B83" s="309" t="s">
        <v>582</v>
      </c>
      <c r="C83" s="310"/>
      <c r="D83" s="313">
        <v>0</v>
      </c>
      <c r="E83" s="313">
        <v>0</v>
      </c>
      <c r="F83" s="313">
        <v>0</v>
      </c>
      <c r="G83" s="313">
        <v>0</v>
      </c>
      <c r="H83" s="313">
        <v>0</v>
      </c>
      <c r="I83" s="313">
        <v>0</v>
      </c>
      <c r="J83" s="313">
        <v>0</v>
      </c>
      <c r="K83" s="313">
        <v>0</v>
      </c>
      <c r="L83" s="313">
        <v>0</v>
      </c>
      <c r="M83" s="313">
        <v>0</v>
      </c>
    </row>
    <row r="84" spans="1:13" s="318" customFormat="1" ht="13.5" x14ac:dyDescent="0.35">
      <c r="A84" s="308"/>
      <c r="B84" s="309" t="s">
        <v>593</v>
      </c>
      <c r="C84" s="310"/>
      <c r="D84" s="313">
        <v>0</v>
      </c>
      <c r="E84" s="313">
        <v>0</v>
      </c>
      <c r="F84" s="313">
        <v>0</v>
      </c>
      <c r="G84" s="313">
        <v>0</v>
      </c>
      <c r="H84" s="313">
        <v>0</v>
      </c>
      <c r="I84" s="313">
        <v>0</v>
      </c>
      <c r="J84" s="313">
        <v>0</v>
      </c>
      <c r="K84" s="313">
        <v>0</v>
      </c>
      <c r="L84" s="313">
        <v>0</v>
      </c>
      <c r="M84" s="313">
        <v>0</v>
      </c>
    </row>
    <row r="85" spans="1:13" s="318" customFormat="1" ht="24" x14ac:dyDescent="0.35">
      <c r="A85" s="308">
        <v>7</v>
      </c>
      <c r="B85" s="309" t="s">
        <v>594</v>
      </c>
      <c r="C85" s="310">
        <f t="shared" si="26"/>
        <v>0</v>
      </c>
      <c r="D85" s="313">
        <v>0</v>
      </c>
      <c r="E85" s="313">
        <v>0</v>
      </c>
      <c r="F85" s="313">
        <v>0</v>
      </c>
      <c r="G85" s="313">
        <v>0</v>
      </c>
      <c r="H85" s="313">
        <v>0</v>
      </c>
      <c r="I85" s="313">
        <v>0</v>
      </c>
      <c r="J85" s="313">
        <v>0</v>
      </c>
      <c r="K85" s="313">
        <v>0</v>
      </c>
      <c r="L85" s="313">
        <v>0</v>
      </c>
      <c r="M85" s="313">
        <v>0</v>
      </c>
    </row>
    <row r="86" spans="1:13" s="318" customFormat="1" ht="13.5" x14ac:dyDescent="0.35">
      <c r="A86" s="308">
        <v>8</v>
      </c>
      <c r="B86" s="309" t="s">
        <v>595</v>
      </c>
      <c r="C86" s="310">
        <f t="shared" si="26"/>
        <v>0</v>
      </c>
      <c r="D86" s="311">
        <f>D87*D88</f>
        <v>0</v>
      </c>
      <c r="E86" s="311">
        <f t="shared" ref="E86:M86" si="29">E87*E88</f>
        <v>0</v>
      </c>
      <c r="F86" s="311">
        <f t="shared" si="29"/>
        <v>0</v>
      </c>
      <c r="G86" s="311">
        <f t="shared" si="29"/>
        <v>0</v>
      </c>
      <c r="H86" s="311">
        <f t="shared" si="29"/>
        <v>0</v>
      </c>
      <c r="I86" s="311">
        <f t="shared" si="29"/>
        <v>0</v>
      </c>
      <c r="J86" s="311">
        <f t="shared" si="29"/>
        <v>0</v>
      </c>
      <c r="K86" s="311">
        <f t="shared" si="29"/>
        <v>0</v>
      </c>
      <c r="L86" s="311">
        <f t="shared" si="29"/>
        <v>0</v>
      </c>
      <c r="M86" s="311">
        <f t="shared" si="29"/>
        <v>0</v>
      </c>
    </row>
    <row r="87" spans="1:13" s="318" customFormat="1" ht="24" x14ac:dyDescent="0.35">
      <c r="A87" s="308"/>
      <c r="B87" s="309" t="s">
        <v>596</v>
      </c>
      <c r="C87" s="310"/>
      <c r="D87" s="313">
        <v>0</v>
      </c>
      <c r="E87" s="313">
        <v>0</v>
      </c>
      <c r="F87" s="313">
        <v>0</v>
      </c>
      <c r="G87" s="313">
        <v>0</v>
      </c>
      <c r="H87" s="313">
        <v>0</v>
      </c>
      <c r="I87" s="313">
        <v>0</v>
      </c>
      <c r="J87" s="313">
        <v>0</v>
      </c>
      <c r="K87" s="313">
        <v>0</v>
      </c>
      <c r="L87" s="313">
        <v>0</v>
      </c>
      <c r="M87" s="313">
        <v>0</v>
      </c>
    </row>
    <row r="88" spans="1:13" s="318" customFormat="1" ht="13.5" x14ac:dyDescent="0.35">
      <c r="A88" s="308"/>
      <c r="B88" s="309" t="s">
        <v>597</v>
      </c>
      <c r="C88" s="310"/>
      <c r="D88" s="313">
        <v>0</v>
      </c>
      <c r="E88" s="313">
        <v>0</v>
      </c>
      <c r="F88" s="313">
        <v>0</v>
      </c>
      <c r="G88" s="313">
        <v>0</v>
      </c>
      <c r="H88" s="313">
        <v>0</v>
      </c>
      <c r="I88" s="313">
        <v>0</v>
      </c>
      <c r="J88" s="313">
        <v>0</v>
      </c>
      <c r="K88" s="313">
        <v>0</v>
      </c>
      <c r="L88" s="313">
        <v>0</v>
      </c>
      <c r="M88" s="313">
        <v>0</v>
      </c>
    </row>
    <row r="89" spans="1:13" s="318" customFormat="1" ht="13.5" x14ac:dyDescent="0.35">
      <c r="A89" s="308">
        <v>9</v>
      </c>
      <c r="B89" s="309" t="s">
        <v>598</v>
      </c>
      <c r="C89" s="310">
        <f t="shared" si="26"/>
        <v>0</v>
      </c>
      <c r="D89" s="311">
        <f>D90*D91</f>
        <v>0</v>
      </c>
      <c r="E89" s="311">
        <f t="shared" ref="E89:M89" si="30">E90*E91</f>
        <v>0</v>
      </c>
      <c r="F89" s="311">
        <f t="shared" si="30"/>
        <v>0</v>
      </c>
      <c r="G89" s="311">
        <f t="shared" si="30"/>
        <v>0</v>
      </c>
      <c r="H89" s="311">
        <f t="shared" si="30"/>
        <v>0</v>
      </c>
      <c r="I89" s="311">
        <f t="shared" si="30"/>
        <v>0</v>
      </c>
      <c r="J89" s="311">
        <f t="shared" si="30"/>
        <v>0</v>
      </c>
      <c r="K89" s="311">
        <f t="shared" si="30"/>
        <v>0</v>
      </c>
      <c r="L89" s="311">
        <f t="shared" si="30"/>
        <v>0</v>
      </c>
      <c r="M89" s="311">
        <f t="shared" si="30"/>
        <v>0</v>
      </c>
    </row>
    <row r="90" spans="1:13" s="318" customFormat="1" ht="24" x14ac:dyDescent="0.35">
      <c r="A90" s="308"/>
      <c r="B90" s="309" t="s">
        <v>596</v>
      </c>
      <c r="C90" s="310"/>
      <c r="D90" s="313">
        <v>0</v>
      </c>
      <c r="E90" s="313">
        <v>0</v>
      </c>
      <c r="F90" s="313">
        <v>0</v>
      </c>
      <c r="G90" s="313">
        <v>0</v>
      </c>
      <c r="H90" s="313">
        <v>0</v>
      </c>
      <c r="I90" s="313">
        <v>0</v>
      </c>
      <c r="J90" s="313">
        <v>0</v>
      </c>
      <c r="K90" s="313">
        <v>0</v>
      </c>
      <c r="L90" s="313">
        <v>0</v>
      </c>
      <c r="M90" s="313">
        <v>0</v>
      </c>
    </row>
    <row r="91" spans="1:13" s="318" customFormat="1" ht="13.5" x14ac:dyDescent="0.35">
      <c r="A91" s="308"/>
      <c r="B91" s="309" t="s">
        <v>597</v>
      </c>
      <c r="C91" s="310"/>
      <c r="D91" s="313">
        <v>0</v>
      </c>
      <c r="E91" s="313">
        <v>0</v>
      </c>
      <c r="F91" s="313">
        <v>0</v>
      </c>
      <c r="G91" s="313">
        <v>0</v>
      </c>
      <c r="H91" s="313">
        <v>0</v>
      </c>
      <c r="I91" s="313">
        <v>0</v>
      </c>
      <c r="J91" s="313">
        <v>0</v>
      </c>
      <c r="K91" s="313">
        <v>0</v>
      </c>
      <c r="L91" s="313">
        <v>0</v>
      </c>
      <c r="M91" s="313">
        <v>0</v>
      </c>
    </row>
    <row r="92" spans="1:13" s="318" customFormat="1" ht="13.5" x14ac:dyDescent="0.35">
      <c r="A92" s="308">
        <v>10</v>
      </c>
      <c r="B92" s="309" t="s">
        <v>599</v>
      </c>
      <c r="C92" s="310">
        <f t="shared" si="26"/>
        <v>0</v>
      </c>
      <c r="D92" s="311">
        <f>D93*D94</f>
        <v>0</v>
      </c>
      <c r="E92" s="311">
        <f t="shared" ref="E92:M92" si="31">E93*E94</f>
        <v>0</v>
      </c>
      <c r="F92" s="311">
        <f t="shared" si="31"/>
        <v>0</v>
      </c>
      <c r="G92" s="311">
        <f t="shared" si="31"/>
        <v>0</v>
      </c>
      <c r="H92" s="311">
        <f t="shared" si="31"/>
        <v>0</v>
      </c>
      <c r="I92" s="311">
        <f t="shared" si="31"/>
        <v>0</v>
      </c>
      <c r="J92" s="311">
        <f t="shared" si="31"/>
        <v>0</v>
      </c>
      <c r="K92" s="311">
        <f t="shared" si="31"/>
        <v>0</v>
      </c>
      <c r="L92" s="311">
        <f t="shared" si="31"/>
        <v>0</v>
      </c>
      <c r="M92" s="311">
        <f t="shared" si="31"/>
        <v>0</v>
      </c>
    </row>
    <row r="93" spans="1:13" s="318" customFormat="1" ht="24" x14ac:dyDescent="0.35">
      <c r="A93" s="308"/>
      <c r="B93" s="309" t="s">
        <v>596</v>
      </c>
      <c r="C93" s="310"/>
      <c r="D93" s="313">
        <v>0</v>
      </c>
      <c r="E93" s="313">
        <v>0</v>
      </c>
      <c r="F93" s="313">
        <v>0</v>
      </c>
      <c r="G93" s="313">
        <v>0</v>
      </c>
      <c r="H93" s="313">
        <v>0</v>
      </c>
      <c r="I93" s="313">
        <v>0</v>
      </c>
      <c r="J93" s="313">
        <v>0</v>
      </c>
      <c r="K93" s="313">
        <v>0</v>
      </c>
      <c r="L93" s="313">
        <v>0</v>
      </c>
      <c r="M93" s="313">
        <v>0</v>
      </c>
    </row>
    <row r="94" spans="1:13" s="318" customFormat="1" ht="13.5" x14ac:dyDescent="0.35">
      <c r="A94" s="308"/>
      <c r="B94" s="309" t="s">
        <v>597</v>
      </c>
      <c r="C94" s="310"/>
      <c r="D94" s="313">
        <v>0</v>
      </c>
      <c r="E94" s="313">
        <v>0</v>
      </c>
      <c r="F94" s="313">
        <v>0</v>
      </c>
      <c r="G94" s="313">
        <v>0</v>
      </c>
      <c r="H94" s="313">
        <v>0</v>
      </c>
      <c r="I94" s="313">
        <v>0</v>
      </c>
      <c r="J94" s="313">
        <v>0</v>
      </c>
      <c r="K94" s="313">
        <v>0</v>
      </c>
      <c r="L94" s="313">
        <v>0</v>
      </c>
      <c r="M94" s="313">
        <v>0</v>
      </c>
    </row>
    <row r="95" spans="1:13" s="306" customFormat="1" ht="13.5" x14ac:dyDescent="0.35">
      <c r="A95" s="308"/>
      <c r="B95" s="317" t="s">
        <v>600</v>
      </c>
      <c r="C95" s="310">
        <f t="shared" si="26"/>
        <v>0</v>
      </c>
      <c r="D95" s="310">
        <f>D77+D82+D85+D86+D89+D92</f>
        <v>0</v>
      </c>
      <c r="E95" s="310">
        <f t="shared" ref="E95:M95" si="32">E77+E82+E85+E86+E89+E92</f>
        <v>0</v>
      </c>
      <c r="F95" s="310">
        <f t="shared" si="32"/>
        <v>0</v>
      </c>
      <c r="G95" s="310">
        <f t="shared" si="32"/>
        <v>0</v>
      </c>
      <c r="H95" s="310">
        <f t="shared" si="32"/>
        <v>0</v>
      </c>
      <c r="I95" s="310">
        <f t="shared" si="32"/>
        <v>0</v>
      </c>
      <c r="J95" s="310">
        <f t="shared" si="32"/>
        <v>0</v>
      </c>
      <c r="K95" s="310">
        <f t="shared" si="32"/>
        <v>0</v>
      </c>
      <c r="L95" s="310">
        <f t="shared" si="32"/>
        <v>0</v>
      </c>
      <c r="M95" s="310">
        <f t="shared" si="32"/>
        <v>0</v>
      </c>
    </row>
    <row r="96" spans="1:13" s="306" customFormat="1" ht="13.5" x14ac:dyDescent="0.35">
      <c r="A96" s="308">
        <v>11</v>
      </c>
      <c r="B96" s="309" t="s">
        <v>601</v>
      </c>
      <c r="C96" s="310">
        <f t="shared" si="26"/>
        <v>0</v>
      </c>
      <c r="D96" s="310">
        <f>SUM(D97*D98)*D99</f>
        <v>0</v>
      </c>
      <c r="E96" s="310">
        <f t="shared" ref="E96:M96" si="33">SUM(E97*E98)*E99</f>
        <v>0</v>
      </c>
      <c r="F96" s="310">
        <f t="shared" si="33"/>
        <v>0</v>
      </c>
      <c r="G96" s="310">
        <f t="shared" si="33"/>
        <v>0</v>
      </c>
      <c r="H96" s="310">
        <f t="shared" si="33"/>
        <v>0</v>
      </c>
      <c r="I96" s="310">
        <f t="shared" si="33"/>
        <v>0</v>
      </c>
      <c r="J96" s="310">
        <f t="shared" si="33"/>
        <v>0</v>
      </c>
      <c r="K96" s="310">
        <f t="shared" si="33"/>
        <v>0</v>
      </c>
      <c r="L96" s="310">
        <f t="shared" si="33"/>
        <v>0</v>
      </c>
      <c r="M96" s="310">
        <f t="shared" si="33"/>
        <v>0</v>
      </c>
    </row>
    <row r="97" spans="1:13" s="306" customFormat="1" ht="13.5" x14ac:dyDescent="0.35">
      <c r="A97" s="308"/>
      <c r="B97" s="309" t="s">
        <v>602</v>
      </c>
      <c r="C97" s="310"/>
      <c r="D97" s="313">
        <v>0</v>
      </c>
      <c r="E97" s="313">
        <v>0</v>
      </c>
      <c r="F97" s="313">
        <v>0</v>
      </c>
      <c r="G97" s="313">
        <v>0</v>
      </c>
      <c r="H97" s="313">
        <v>0</v>
      </c>
      <c r="I97" s="313">
        <v>0</v>
      </c>
      <c r="J97" s="313">
        <v>0</v>
      </c>
      <c r="K97" s="313">
        <v>0</v>
      </c>
      <c r="L97" s="313">
        <v>0</v>
      </c>
      <c r="M97" s="313">
        <v>0</v>
      </c>
    </row>
    <row r="98" spans="1:13" s="306" customFormat="1" ht="13.5" x14ac:dyDescent="0.35">
      <c r="A98" s="308"/>
      <c r="B98" s="309" t="s">
        <v>603</v>
      </c>
      <c r="C98" s="310"/>
      <c r="D98" s="313">
        <v>0</v>
      </c>
      <c r="E98" s="313">
        <v>0</v>
      </c>
      <c r="F98" s="313">
        <v>0</v>
      </c>
      <c r="G98" s="313">
        <v>0</v>
      </c>
      <c r="H98" s="313">
        <v>0</v>
      </c>
      <c r="I98" s="313">
        <v>0</v>
      </c>
      <c r="J98" s="313">
        <v>0</v>
      </c>
      <c r="K98" s="313">
        <v>0</v>
      </c>
      <c r="L98" s="313">
        <v>0</v>
      </c>
      <c r="M98" s="313">
        <v>0</v>
      </c>
    </row>
    <row r="99" spans="1:13" s="306" customFormat="1" ht="13.5" x14ac:dyDescent="0.35">
      <c r="A99" s="308"/>
      <c r="B99" s="309" t="s">
        <v>604</v>
      </c>
      <c r="C99" s="310"/>
      <c r="D99" s="313">
        <v>0</v>
      </c>
      <c r="E99" s="313">
        <v>0</v>
      </c>
      <c r="F99" s="313">
        <v>0</v>
      </c>
      <c r="G99" s="313">
        <v>0</v>
      </c>
      <c r="H99" s="313">
        <v>0</v>
      </c>
      <c r="I99" s="313">
        <v>0</v>
      </c>
      <c r="J99" s="313">
        <v>0</v>
      </c>
      <c r="K99" s="313">
        <v>0</v>
      </c>
      <c r="L99" s="313">
        <v>0</v>
      </c>
      <c r="M99" s="313">
        <v>0</v>
      </c>
    </row>
    <row r="100" spans="1:13" s="306" customFormat="1" ht="13.5" x14ac:dyDescent="0.35">
      <c r="A100" s="320">
        <v>12</v>
      </c>
      <c r="B100" s="319" t="s">
        <v>605</v>
      </c>
      <c r="C100" s="310"/>
      <c r="D100" s="313">
        <v>0</v>
      </c>
      <c r="E100" s="313">
        <v>0</v>
      </c>
      <c r="F100" s="313">
        <v>0</v>
      </c>
      <c r="G100" s="313">
        <v>0</v>
      </c>
      <c r="H100" s="313">
        <v>0</v>
      </c>
      <c r="I100" s="313">
        <v>0</v>
      </c>
      <c r="J100" s="313">
        <v>0</v>
      </c>
      <c r="K100" s="313">
        <v>0</v>
      </c>
      <c r="L100" s="313">
        <v>0</v>
      </c>
      <c r="M100" s="313">
        <v>0</v>
      </c>
    </row>
    <row r="101" spans="1:13" s="318" customFormat="1" ht="13.5" x14ac:dyDescent="0.35">
      <c r="A101" s="308"/>
      <c r="B101" s="317" t="s">
        <v>606</v>
      </c>
      <c r="C101" s="310">
        <f t="shared" si="26"/>
        <v>0</v>
      </c>
      <c r="D101" s="321">
        <f>D100+D96</f>
        <v>0</v>
      </c>
      <c r="E101" s="321">
        <f t="shared" ref="E101:M101" si="34">E100+E96</f>
        <v>0</v>
      </c>
      <c r="F101" s="321">
        <f t="shared" si="34"/>
        <v>0</v>
      </c>
      <c r="G101" s="321">
        <f t="shared" si="34"/>
        <v>0</v>
      </c>
      <c r="H101" s="321">
        <f t="shared" si="34"/>
        <v>0</v>
      </c>
      <c r="I101" s="321">
        <f t="shared" si="34"/>
        <v>0</v>
      </c>
      <c r="J101" s="321">
        <f t="shared" si="34"/>
        <v>0</v>
      </c>
      <c r="K101" s="321">
        <f t="shared" si="34"/>
        <v>0</v>
      </c>
      <c r="L101" s="321">
        <f t="shared" si="34"/>
        <v>0</v>
      </c>
      <c r="M101" s="321">
        <f t="shared" si="34"/>
        <v>0</v>
      </c>
    </row>
    <row r="102" spans="1:13" s="318" customFormat="1" ht="36" x14ac:dyDescent="0.35">
      <c r="A102" s="308">
        <v>13</v>
      </c>
      <c r="B102" s="319" t="s">
        <v>607</v>
      </c>
      <c r="C102" s="310">
        <f t="shared" si="26"/>
        <v>0</v>
      </c>
      <c r="D102" s="326">
        <v>0</v>
      </c>
      <c r="E102" s="326">
        <v>0</v>
      </c>
      <c r="F102" s="326">
        <v>0</v>
      </c>
      <c r="G102" s="326">
        <v>0</v>
      </c>
      <c r="H102" s="326">
        <v>0</v>
      </c>
      <c r="I102" s="326">
        <v>0</v>
      </c>
      <c r="J102" s="326">
        <v>0</v>
      </c>
      <c r="K102" s="326">
        <v>0</v>
      </c>
      <c r="L102" s="326">
        <v>0</v>
      </c>
      <c r="M102" s="326">
        <v>0</v>
      </c>
    </row>
    <row r="103" spans="1:13" s="318" customFormat="1" ht="24" x14ac:dyDescent="0.35">
      <c r="A103" s="308"/>
      <c r="B103" s="309" t="s">
        <v>624</v>
      </c>
      <c r="C103" s="310">
        <f t="shared" si="26"/>
        <v>0</v>
      </c>
      <c r="D103" s="321">
        <f>D104*D105</f>
        <v>0</v>
      </c>
      <c r="E103" s="321">
        <f t="shared" ref="E103:M103" si="35">E104*E105</f>
        <v>0</v>
      </c>
      <c r="F103" s="321">
        <f t="shared" si="35"/>
        <v>0</v>
      </c>
      <c r="G103" s="321">
        <f t="shared" si="35"/>
        <v>0</v>
      </c>
      <c r="H103" s="321">
        <f t="shared" si="35"/>
        <v>0</v>
      </c>
      <c r="I103" s="321">
        <f t="shared" si="35"/>
        <v>0</v>
      </c>
      <c r="J103" s="321">
        <f t="shared" si="35"/>
        <v>0</v>
      </c>
      <c r="K103" s="321">
        <f t="shared" si="35"/>
        <v>0</v>
      </c>
      <c r="L103" s="321">
        <f t="shared" si="35"/>
        <v>0</v>
      </c>
      <c r="M103" s="321">
        <f t="shared" si="35"/>
        <v>0</v>
      </c>
    </row>
    <row r="104" spans="1:13" s="318" customFormat="1" ht="24" x14ac:dyDescent="0.35">
      <c r="A104" s="308"/>
      <c r="B104" s="309" t="s">
        <v>609</v>
      </c>
      <c r="C104" s="310"/>
      <c r="D104" s="326">
        <v>0</v>
      </c>
      <c r="E104" s="326">
        <v>0</v>
      </c>
      <c r="F104" s="326">
        <v>0</v>
      </c>
      <c r="G104" s="326">
        <v>0</v>
      </c>
      <c r="H104" s="326">
        <v>0</v>
      </c>
      <c r="I104" s="326">
        <v>0</v>
      </c>
      <c r="J104" s="326">
        <v>0</v>
      </c>
      <c r="K104" s="326">
        <v>0</v>
      </c>
      <c r="L104" s="326">
        <v>0</v>
      </c>
      <c r="M104" s="326">
        <v>0</v>
      </c>
    </row>
    <row r="105" spans="1:13" s="318" customFormat="1" ht="13.5" x14ac:dyDescent="0.35">
      <c r="A105" s="308"/>
      <c r="B105" s="309" t="s">
        <v>580</v>
      </c>
      <c r="C105" s="310"/>
      <c r="D105" s="326">
        <v>0</v>
      </c>
      <c r="E105" s="326">
        <v>0</v>
      </c>
      <c r="F105" s="326">
        <v>0</v>
      </c>
      <c r="G105" s="326">
        <v>0</v>
      </c>
      <c r="H105" s="326">
        <v>0</v>
      </c>
      <c r="I105" s="326">
        <v>0</v>
      </c>
      <c r="J105" s="326">
        <v>0</v>
      </c>
      <c r="K105" s="326">
        <v>0</v>
      </c>
      <c r="L105" s="326">
        <v>0</v>
      </c>
      <c r="M105" s="326">
        <v>0</v>
      </c>
    </row>
    <row r="106" spans="1:13" ht="36" x14ac:dyDescent="0.35">
      <c r="A106" s="320">
        <v>14</v>
      </c>
      <c r="B106" s="317" t="s">
        <v>610</v>
      </c>
      <c r="C106" s="310">
        <f>SUM(D106:M106)</f>
        <v>0</v>
      </c>
      <c r="D106" s="326">
        <v>0</v>
      </c>
      <c r="E106" s="326">
        <v>0</v>
      </c>
      <c r="F106" s="326">
        <v>0</v>
      </c>
      <c r="G106" s="326">
        <v>0</v>
      </c>
      <c r="H106" s="326">
        <v>0</v>
      </c>
      <c r="I106" s="326">
        <v>0</v>
      </c>
      <c r="J106" s="326">
        <v>0</v>
      </c>
      <c r="K106" s="326">
        <v>0</v>
      </c>
      <c r="L106" s="326">
        <v>0</v>
      </c>
      <c r="M106" s="326">
        <v>0</v>
      </c>
    </row>
    <row r="107" spans="1:13" ht="24" x14ac:dyDescent="0.35">
      <c r="A107" s="320"/>
      <c r="B107" s="317" t="s">
        <v>625</v>
      </c>
      <c r="C107" s="310">
        <f t="shared" si="26"/>
        <v>0</v>
      </c>
      <c r="D107" s="311">
        <f t="shared" ref="D107:M107" si="36">D95+D101+D102+D106</f>
        <v>0</v>
      </c>
      <c r="E107" s="311">
        <f t="shared" si="36"/>
        <v>0</v>
      </c>
      <c r="F107" s="311">
        <f t="shared" si="36"/>
        <v>0</v>
      </c>
      <c r="G107" s="311">
        <f t="shared" si="36"/>
        <v>0</v>
      </c>
      <c r="H107" s="311">
        <f t="shared" si="36"/>
        <v>0</v>
      </c>
      <c r="I107" s="311">
        <f t="shared" si="36"/>
        <v>0</v>
      </c>
      <c r="J107" s="311">
        <f t="shared" si="36"/>
        <v>0</v>
      </c>
      <c r="K107" s="311">
        <f t="shared" si="36"/>
        <v>0</v>
      </c>
      <c r="L107" s="311">
        <f t="shared" si="36"/>
        <v>0</v>
      </c>
      <c r="M107" s="311">
        <f t="shared" si="36"/>
        <v>0</v>
      </c>
    </row>
    <row r="108" spans="1:13" ht="24" x14ac:dyDescent="0.35">
      <c r="A108" s="320"/>
      <c r="B108" s="317" t="s">
        <v>626</v>
      </c>
      <c r="C108" s="310">
        <f t="shared" si="26"/>
        <v>0</v>
      </c>
      <c r="D108" s="311">
        <f t="shared" ref="D108:M108" si="37">D74-D107</f>
        <v>0</v>
      </c>
      <c r="E108" s="311">
        <f t="shared" si="37"/>
        <v>0</v>
      </c>
      <c r="F108" s="311">
        <f t="shared" si="37"/>
        <v>0</v>
      </c>
      <c r="G108" s="311">
        <f t="shared" si="37"/>
        <v>0</v>
      </c>
      <c r="H108" s="311">
        <f t="shared" si="37"/>
        <v>0</v>
      </c>
      <c r="I108" s="311">
        <f t="shared" si="37"/>
        <v>0</v>
      </c>
      <c r="J108" s="311">
        <f t="shared" si="37"/>
        <v>0</v>
      </c>
      <c r="K108" s="311">
        <f t="shared" si="37"/>
        <v>0</v>
      </c>
      <c r="L108" s="311">
        <f t="shared" si="37"/>
        <v>0</v>
      </c>
      <c r="M108" s="311">
        <f t="shared" si="37"/>
        <v>0</v>
      </c>
    </row>
    <row r="109" spans="1:13" x14ac:dyDescent="0.35">
      <c r="A109" s="320">
        <v>15</v>
      </c>
      <c r="B109" s="322" t="s">
        <v>613</v>
      </c>
      <c r="C109" s="310">
        <f t="shared" si="26"/>
        <v>0</v>
      </c>
      <c r="D109" s="313">
        <v>0</v>
      </c>
      <c r="E109" s="313">
        <v>0</v>
      </c>
      <c r="F109" s="313">
        <v>0</v>
      </c>
      <c r="G109" s="313">
        <v>0</v>
      </c>
      <c r="H109" s="313">
        <v>0</v>
      </c>
      <c r="I109" s="313">
        <v>0</v>
      </c>
      <c r="J109" s="313">
        <v>0</v>
      </c>
      <c r="K109" s="313">
        <v>0</v>
      </c>
      <c r="L109" s="313">
        <v>0</v>
      </c>
      <c r="M109" s="313">
        <v>0</v>
      </c>
    </row>
    <row r="110" spans="1:13" x14ac:dyDescent="0.35">
      <c r="A110" s="320">
        <v>16</v>
      </c>
      <c r="B110" s="322" t="s">
        <v>614</v>
      </c>
      <c r="C110" s="310">
        <f t="shared" si="26"/>
        <v>0</v>
      </c>
      <c r="D110" s="313">
        <v>0</v>
      </c>
      <c r="E110" s="313">
        <v>0</v>
      </c>
      <c r="F110" s="313">
        <v>0</v>
      </c>
      <c r="G110" s="313">
        <v>0</v>
      </c>
      <c r="H110" s="313">
        <v>0</v>
      </c>
      <c r="I110" s="313">
        <v>0</v>
      </c>
      <c r="J110" s="313">
        <v>0</v>
      </c>
      <c r="K110" s="313">
        <v>0</v>
      </c>
      <c r="L110" s="313">
        <v>0</v>
      </c>
      <c r="M110" s="313">
        <v>0</v>
      </c>
    </row>
    <row r="111" spans="1:13" x14ac:dyDescent="0.35">
      <c r="A111" s="320">
        <v>17</v>
      </c>
      <c r="B111" s="322" t="s">
        <v>615</v>
      </c>
      <c r="C111" s="464">
        <f t="shared" si="26"/>
        <v>0</v>
      </c>
      <c r="D111" s="313">
        <v>0</v>
      </c>
      <c r="E111" s="313">
        <v>0</v>
      </c>
      <c r="F111" s="313">
        <v>0</v>
      </c>
      <c r="G111" s="313">
        <v>0</v>
      </c>
      <c r="H111" s="313">
        <v>0</v>
      </c>
      <c r="I111" s="313">
        <v>0</v>
      </c>
      <c r="J111" s="313">
        <v>0</v>
      </c>
      <c r="K111" s="313">
        <v>0</v>
      </c>
      <c r="L111" s="313">
        <v>0</v>
      </c>
      <c r="M111" s="313">
        <v>0</v>
      </c>
    </row>
    <row r="112" spans="1:13" ht="24" x14ac:dyDescent="0.35">
      <c r="A112" s="320"/>
      <c r="B112" s="317" t="s">
        <v>627</v>
      </c>
      <c r="C112" s="310">
        <f t="shared" si="26"/>
        <v>0</v>
      </c>
      <c r="D112" s="311">
        <f t="shared" ref="D112:M112" si="38">D109-D110+D111</f>
        <v>0</v>
      </c>
      <c r="E112" s="311">
        <f t="shared" si="38"/>
        <v>0</v>
      </c>
      <c r="F112" s="311">
        <f t="shared" si="38"/>
        <v>0</v>
      </c>
      <c r="G112" s="311">
        <f t="shared" si="38"/>
        <v>0</v>
      </c>
      <c r="H112" s="311">
        <f t="shared" si="38"/>
        <v>0</v>
      </c>
      <c r="I112" s="311">
        <f t="shared" si="38"/>
        <v>0</v>
      </c>
      <c r="J112" s="311">
        <f t="shared" si="38"/>
        <v>0</v>
      </c>
      <c r="K112" s="311">
        <f t="shared" si="38"/>
        <v>0</v>
      </c>
      <c r="L112" s="311">
        <f t="shared" si="38"/>
        <v>0</v>
      </c>
      <c r="M112" s="311">
        <f t="shared" si="38"/>
        <v>0</v>
      </c>
    </row>
    <row r="113" spans="1:13" s="318" customFormat="1" ht="24" x14ac:dyDescent="0.35">
      <c r="A113" s="323"/>
      <c r="B113" s="317" t="s">
        <v>628</v>
      </c>
      <c r="C113" s="310">
        <f t="shared" si="26"/>
        <v>0</v>
      </c>
      <c r="D113" s="310">
        <f t="shared" ref="D113:M113" si="39">D108-D112</f>
        <v>0</v>
      </c>
      <c r="E113" s="310">
        <f t="shared" si="39"/>
        <v>0</v>
      </c>
      <c r="F113" s="310">
        <f t="shared" si="39"/>
        <v>0</v>
      </c>
      <c r="G113" s="310">
        <f t="shared" si="39"/>
        <v>0</v>
      </c>
      <c r="H113" s="310">
        <f t="shared" si="39"/>
        <v>0</v>
      </c>
      <c r="I113" s="310">
        <f t="shared" si="39"/>
        <v>0</v>
      </c>
      <c r="J113" s="310">
        <f t="shared" si="39"/>
        <v>0</v>
      </c>
      <c r="K113" s="310">
        <f t="shared" si="39"/>
        <v>0</v>
      </c>
      <c r="L113" s="310">
        <f t="shared" si="39"/>
        <v>0</v>
      </c>
      <c r="M113" s="310">
        <f t="shared" si="39"/>
        <v>0</v>
      </c>
    </row>
    <row r="114" spans="1:13" s="318" customFormat="1" ht="13.5" x14ac:dyDescent="0.35">
      <c r="A114" s="327"/>
      <c r="B114" s="328"/>
      <c r="C114" s="329"/>
      <c r="D114" s="329"/>
      <c r="E114" s="329"/>
      <c r="F114" s="329"/>
      <c r="G114" s="329"/>
      <c r="H114" s="329"/>
      <c r="I114" s="329"/>
      <c r="J114" s="329"/>
      <c r="K114" s="329"/>
      <c r="L114" s="329"/>
      <c r="M114" s="329"/>
    </row>
    <row r="115" spans="1:13" s="330" customFormat="1" ht="13" x14ac:dyDescent="0.35">
      <c r="A115" s="625" t="s">
        <v>629</v>
      </c>
      <c r="B115" s="625"/>
      <c r="C115" s="625"/>
      <c r="D115" s="625"/>
      <c r="E115" s="625"/>
      <c r="F115" s="625"/>
      <c r="G115" s="625"/>
      <c r="H115" s="625"/>
      <c r="I115" s="625"/>
      <c r="J115" s="625"/>
      <c r="K115" s="625"/>
      <c r="L115" s="625"/>
      <c r="M115" s="625"/>
    </row>
    <row r="116" spans="1:13" x14ac:dyDescent="0.35">
      <c r="A116" s="331" t="s">
        <v>630</v>
      </c>
      <c r="B116" s="331"/>
      <c r="C116" s="332" t="s">
        <v>429</v>
      </c>
      <c r="D116" s="307" t="s">
        <v>563</v>
      </c>
      <c r="E116" s="307" t="s">
        <v>564</v>
      </c>
      <c r="F116" s="307" t="s">
        <v>565</v>
      </c>
      <c r="G116" s="307" t="s">
        <v>566</v>
      </c>
      <c r="H116" s="333"/>
      <c r="I116" s="333"/>
      <c r="J116" s="333"/>
      <c r="K116" s="333"/>
      <c r="L116" s="333"/>
      <c r="M116" s="333"/>
    </row>
    <row r="117" spans="1:13" ht="24" x14ac:dyDescent="0.35">
      <c r="A117" s="324">
        <v>19</v>
      </c>
      <c r="B117" s="322" t="s">
        <v>631</v>
      </c>
      <c r="C117" s="310">
        <f>SUM(D117:G117)</f>
        <v>0</v>
      </c>
      <c r="D117" s="463">
        <f>'2B-Investitie'!E64</f>
        <v>0</v>
      </c>
      <c r="E117" s="463">
        <f>'2B-Investitie'!F64</f>
        <v>0</v>
      </c>
      <c r="F117" s="463">
        <f>'2B-Investitie'!G64</f>
        <v>0</v>
      </c>
      <c r="G117" s="463">
        <v>0</v>
      </c>
    </row>
    <row r="118" spans="1:13" x14ac:dyDescent="0.35">
      <c r="A118" s="324">
        <v>20</v>
      </c>
      <c r="B118" s="322" t="s">
        <v>632</v>
      </c>
      <c r="C118" s="310">
        <f>SUM(D118:G118)</f>
        <v>0</v>
      </c>
      <c r="D118" s="463">
        <f>'2B-Investitie'!E65</f>
        <v>0</v>
      </c>
      <c r="E118" s="463">
        <f>'2B-Investitie'!F65</f>
        <v>0</v>
      </c>
      <c r="F118" s="463">
        <f>'2B-Investitie'!G65</f>
        <v>0</v>
      </c>
      <c r="G118" s="463">
        <v>0</v>
      </c>
    </row>
    <row r="119" spans="1:13" x14ac:dyDescent="0.35">
      <c r="A119" s="324">
        <v>21</v>
      </c>
      <c r="B119" s="322" t="s">
        <v>633</v>
      </c>
      <c r="C119" s="310">
        <f>SUM(D119:G119)</f>
        <v>0</v>
      </c>
      <c r="D119" s="463">
        <f>'2B-Investitie'!E66</f>
        <v>0</v>
      </c>
      <c r="E119" s="463">
        <f>'2B-Investitie'!F66</f>
        <v>0</v>
      </c>
      <c r="F119" s="463">
        <f>'2B-Investitie'!G66</f>
        <v>0</v>
      </c>
      <c r="G119" s="463">
        <v>0</v>
      </c>
    </row>
    <row r="120" spans="1:13" s="330" customFormat="1" ht="24" x14ac:dyDescent="0.35">
      <c r="A120" s="334"/>
      <c r="B120" s="335" t="s">
        <v>634</v>
      </c>
      <c r="C120" s="336">
        <f>SUM(D120:G120)</f>
        <v>0</v>
      </c>
      <c r="D120" s="336">
        <f t="shared" ref="D120:G120" si="40">SUM(D117:D119)</f>
        <v>0</v>
      </c>
      <c r="E120" s="336">
        <f t="shared" si="40"/>
        <v>0</v>
      </c>
      <c r="F120" s="336">
        <f t="shared" si="40"/>
        <v>0</v>
      </c>
      <c r="G120" s="336">
        <f t="shared" si="40"/>
        <v>0</v>
      </c>
      <c r="H120" s="329"/>
      <c r="I120" s="329"/>
      <c r="J120" s="329"/>
      <c r="K120" s="329"/>
      <c r="L120" s="329"/>
      <c r="M120" s="329"/>
    </row>
    <row r="121" spans="1:13" x14ac:dyDescent="0.35">
      <c r="A121" s="331" t="s">
        <v>635</v>
      </c>
      <c r="B121" s="331"/>
      <c r="C121" s="332" t="s">
        <v>429</v>
      </c>
      <c r="D121" s="307" t="s">
        <v>563</v>
      </c>
      <c r="E121" s="307" t="s">
        <v>564</v>
      </c>
      <c r="F121" s="307" t="s">
        <v>565</v>
      </c>
      <c r="G121" s="307" t="s">
        <v>566</v>
      </c>
      <c r="H121" s="307" t="s">
        <v>567</v>
      </c>
      <c r="I121" s="307" t="s">
        <v>568</v>
      </c>
      <c r="J121" s="307" t="s">
        <v>569</v>
      </c>
      <c r="K121" s="307" t="s">
        <v>570</v>
      </c>
      <c r="L121" s="307" t="s">
        <v>571</v>
      </c>
      <c r="M121" s="307" t="s">
        <v>572</v>
      </c>
    </row>
    <row r="122" spans="1:13" x14ac:dyDescent="0.35">
      <c r="A122" s="324">
        <v>22</v>
      </c>
      <c r="B122" s="322" t="s">
        <v>636</v>
      </c>
      <c r="C122" s="310">
        <f>SUM(D122:M122)</f>
        <v>0</v>
      </c>
      <c r="D122" s="463">
        <f>'2B-Investitie'!D74</f>
        <v>0</v>
      </c>
      <c r="E122" s="463">
        <f>'2B-Investitie'!E74</f>
        <v>0</v>
      </c>
      <c r="F122" s="463">
        <f>'2B-Investitie'!F74</f>
        <v>0</v>
      </c>
      <c r="G122" s="463">
        <f>'2B-Investitie'!G74</f>
        <v>0</v>
      </c>
      <c r="H122" s="463">
        <f>'2B-Investitie'!H74</f>
        <v>0</v>
      </c>
      <c r="I122" s="463">
        <f>'2B-Investitie'!D79</f>
        <v>0</v>
      </c>
      <c r="J122" s="463">
        <f>'2B-Investitie'!E79</f>
        <v>0</v>
      </c>
      <c r="K122" s="463">
        <f>'2B-Investitie'!F79</f>
        <v>0</v>
      </c>
      <c r="L122" s="463">
        <f>'2B-Investitie'!G79</f>
        <v>0</v>
      </c>
      <c r="M122" s="463">
        <f>'2B-Investitie'!H79</f>
        <v>0</v>
      </c>
    </row>
    <row r="123" spans="1:13" x14ac:dyDescent="0.35">
      <c r="A123" s="324"/>
      <c r="B123" s="309" t="s">
        <v>637</v>
      </c>
      <c r="C123" s="310">
        <f>SUM(D123:M123)</f>
        <v>0</v>
      </c>
      <c r="D123" s="463">
        <f>'2B-Investitie'!D72</f>
        <v>0</v>
      </c>
      <c r="E123" s="463">
        <f>'2B-Investitie'!E72</f>
        <v>0</v>
      </c>
      <c r="F123" s="463">
        <f>'2B-Investitie'!F72</f>
        <v>0</v>
      </c>
      <c r="G123" s="463">
        <f>'2B-Investitie'!G72</f>
        <v>0</v>
      </c>
      <c r="H123" s="463">
        <f>'2B-Investitie'!H72</f>
        <v>0</v>
      </c>
      <c r="I123" s="463">
        <f>'2B-Investitie'!D77</f>
        <v>0</v>
      </c>
      <c r="J123" s="463">
        <f>'2B-Investitie'!E77</f>
        <v>0</v>
      </c>
      <c r="K123" s="463">
        <f>'2B-Investitie'!F77</f>
        <v>0</v>
      </c>
      <c r="L123" s="463">
        <f>'2B-Investitie'!G77</f>
        <v>0</v>
      </c>
      <c r="M123" s="463">
        <f>'2B-Investitie'!H77</f>
        <v>0</v>
      </c>
    </row>
    <row r="124" spans="1:13" s="330" customFormat="1" ht="24" x14ac:dyDescent="0.35">
      <c r="A124" s="338"/>
      <c r="B124" s="339" t="s">
        <v>638</v>
      </c>
      <c r="C124" s="310">
        <f>SUM(D124:M124)</f>
        <v>0</v>
      </c>
      <c r="D124" s="310">
        <f>D122</f>
        <v>0</v>
      </c>
      <c r="E124" s="310">
        <f t="shared" ref="E124" si="41">E122</f>
        <v>0</v>
      </c>
      <c r="F124" s="310">
        <f>F122</f>
        <v>0</v>
      </c>
      <c r="G124" s="310">
        <f t="shared" ref="G124:M124" si="42">G122</f>
        <v>0</v>
      </c>
      <c r="H124" s="310">
        <f t="shared" si="42"/>
        <v>0</v>
      </c>
      <c r="I124" s="310">
        <f t="shared" si="42"/>
        <v>0</v>
      </c>
      <c r="J124" s="310">
        <f t="shared" si="42"/>
        <v>0</v>
      </c>
      <c r="K124" s="310">
        <f t="shared" si="42"/>
        <v>0</v>
      </c>
      <c r="L124" s="310">
        <f t="shared" si="42"/>
        <v>0</v>
      </c>
      <c r="M124" s="310">
        <f t="shared" si="42"/>
        <v>0</v>
      </c>
    </row>
    <row r="125" spans="1:13" s="318" customFormat="1" ht="24" x14ac:dyDescent="0.35">
      <c r="A125" s="323"/>
      <c r="B125" s="317" t="s">
        <v>639</v>
      </c>
      <c r="C125" s="310">
        <f>SUM(D125:M125)</f>
        <v>0</v>
      </c>
      <c r="D125" s="310">
        <f>D120-D124</f>
        <v>0</v>
      </c>
      <c r="E125" s="310">
        <f t="shared" ref="E125" si="43">E120-E124</f>
        <v>0</v>
      </c>
      <c r="F125" s="310">
        <f>F120-F124</f>
        <v>0</v>
      </c>
      <c r="G125" s="310">
        <f t="shared" ref="G125:M125" si="44">G120-G124</f>
        <v>0</v>
      </c>
      <c r="H125" s="310">
        <f t="shared" si="44"/>
        <v>0</v>
      </c>
      <c r="I125" s="310">
        <f t="shared" si="44"/>
        <v>0</v>
      </c>
      <c r="J125" s="310">
        <f t="shared" si="44"/>
        <v>0</v>
      </c>
      <c r="K125" s="310">
        <f t="shared" si="44"/>
        <v>0</v>
      </c>
      <c r="L125" s="310">
        <f t="shared" si="44"/>
        <v>0</v>
      </c>
      <c r="M125" s="310">
        <f t="shared" si="44"/>
        <v>0</v>
      </c>
    </row>
    <row r="126" spans="1:13" s="318" customFormat="1" ht="13.5" x14ac:dyDescent="0.35">
      <c r="A126" s="327"/>
      <c r="B126" s="328"/>
      <c r="C126" s="329"/>
      <c r="D126" s="329"/>
      <c r="E126" s="329"/>
      <c r="F126" s="329"/>
      <c r="G126" s="329"/>
      <c r="H126" s="329"/>
      <c r="I126" s="329"/>
      <c r="J126" s="329"/>
      <c r="K126" s="329"/>
      <c r="L126" s="329"/>
      <c r="M126" s="329"/>
    </row>
    <row r="127" spans="1:13" s="330" customFormat="1" ht="27" customHeight="1" x14ac:dyDescent="0.35">
      <c r="A127" s="620" t="s">
        <v>640</v>
      </c>
      <c r="B127" s="621"/>
      <c r="C127" s="332" t="s">
        <v>429</v>
      </c>
      <c r="D127" s="307" t="s">
        <v>563</v>
      </c>
      <c r="E127" s="307" t="s">
        <v>564</v>
      </c>
      <c r="F127" s="307" t="s">
        <v>565</v>
      </c>
      <c r="G127" s="307" t="s">
        <v>566</v>
      </c>
      <c r="H127" s="307" t="s">
        <v>567</v>
      </c>
      <c r="I127" s="307" t="s">
        <v>568</v>
      </c>
      <c r="J127" s="307" t="s">
        <v>569</v>
      </c>
      <c r="K127" s="307" t="s">
        <v>570</v>
      </c>
      <c r="L127" s="307" t="s">
        <v>571</v>
      </c>
      <c r="M127" s="307" t="s">
        <v>572</v>
      </c>
    </row>
    <row r="128" spans="1:13" x14ac:dyDescent="0.35">
      <c r="A128" s="324">
        <v>23</v>
      </c>
      <c r="B128" s="322" t="s">
        <v>641</v>
      </c>
      <c r="C128" s="310">
        <f>SUM(D128:G128)</f>
        <v>0</v>
      </c>
      <c r="D128" s="313">
        <v>0</v>
      </c>
      <c r="E128" s="313">
        <v>0</v>
      </c>
      <c r="F128" s="313">
        <v>0</v>
      </c>
      <c r="G128" s="313">
        <v>0</v>
      </c>
      <c r="H128" s="313">
        <v>0</v>
      </c>
      <c r="I128" s="313">
        <v>0</v>
      </c>
      <c r="J128" s="313">
        <v>0</v>
      </c>
      <c r="K128" s="313">
        <v>0</v>
      </c>
      <c r="L128" s="313">
        <v>0</v>
      </c>
      <c r="M128" s="313">
        <v>0</v>
      </c>
    </row>
    <row r="129" spans="1:13" x14ac:dyDescent="0.35">
      <c r="A129" s="324">
        <v>24</v>
      </c>
      <c r="B129" s="322" t="s">
        <v>642</v>
      </c>
      <c r="C129" s="310">
        <f t="shared" ref="C129:C133" si="45">SUM(D129:G129)</f>
        <v>0</v>
      </c>
      <c r="D129" s="313">
        <v>0</v>
      </c>
      <c r="E129" s="313">
        <v>0</v>
      </c>
      <c r="F129" s="313">
        <v>0</v>
      </c>
      <c r="G129" s="313">
        <v>0</v>
      </c>
      <c r="H129" s="313">
        <v>0</v>
      </c>
      <c r="I129" s="313">
        <v>0</v>
      </c>
      <c r="J129" s="313">
        <v>0</v>
      </c>
      <c r="K129" s="313">
        <v>0</v>
      </c>
      <c r="L129" s="313">
        <v>0</v>
      </c>
      <c r="M129" s="313">
        <v>0</v>
      </c>
    </row>
    <row r="130" spans="1:13" x14ac:dyDescent="0.35">
      <c r="A130" s="324">
        <v>25</v>
      </c>
      <c r="B130" s="322" t="s">
        <v>643</v>
      </c>
      <c r="C130" s="310">
        <f t="shared" si="45"/>
        <v>0</v>
      </c>
      <c r="D130" s="313">
        <v>0</v>
      </c>
      <c r="E130" s="313">
        <v>0</v>
      </c>
      <c r="F130" s="313">
        <v>0</v>
      </c>
      <c r="G130" s="313">
        <v>0</v>
      </c>
      <c r="H130" s="313">
        <v>0</v>
      </c>
      <c r="I130" s="313">
        <v>0</v>
      </c>
      <c r="J130" s="313">
        <v>0</v>
      </c>
      <c r="K130" s="313">
        <v>0</v>
      </c>
      <c r="L130" s="313">
        <v>0</v>
      </c>
      <c r="M130" s="313">
        <v>0</v>
      </c>
    </row>
    <row r="131" spans="1:13" s="330" customFormat="1" ht="13" x14ac:dyDescent="0.35">
      <c r="A131" s="338"/>
      <c r="B131" s="339" t="s">
        <v>644</v>
      </c>
      <c r="C131" s="310">
        <f t="shared" si="45"/>
        <v>0</v>
      </c>
      <c r="D131" s="310">
        <f t="shared" ref="D131:F131" si="46">SUM(D128:D130)</f>
        <v>0</v>
      </c>
      <c r="E131" s="310">
        <f t="shared" si="46"/>
        <v>0</v>
      </c>
      <c r="F131" s="310">
        <f t="shared" si="46"/>
        <v>0</v>
      </c>
      <c r="G131" s="310">
        <f>SUM(G128:G130)</f>
        <v>0</v>
      </c>
      <c r="H131" s="310">
        <f t="shared" ref="H131:M131" si="47">SUM(H128:H130)</f>
        <v>0</v>
      </c>
      <c r="I131" s="310">
        <f t="shared" si="47"/>
        <v>0</v>
      </c>
      <c r="J131" s="310">
        <f t="shared" si="47"/>
        <v>0</v>
      </c>
      <c r="K131" s="310">
        <f t="shared" si="47"/>
        <v>0</v>
      </c>
      <c r="L131" s="310">
        <f t="shared" si="47"/>
        <v>0</v>
      </c>
      <c r="M131" s="310">
        <f t="shared" si="47"/>
        <v>0</v>
      </c>
    </row>
    <row r="132" spans="1:13" s="318" customFormat="1" ht="13.5" x14ac:dyDescent="0.35">
      <c r="A132" s="323"/>
      <c r="B132" s="317" t="s">
        <v>645</v>
      </c>
      <c r="C132" s="310">
        <f t="shared" si="45"/>
        <v>0</v>
      </c>
      <c r="D132" s="310">
        <f>-D131</f>
        <v>0</v>
      </c>
      <c r="E132" s="310">
        <f t="shared" ref="E132" si="48">-E131</f>
        <v>0</v>
      </c>
      <c r="F132" s="310">
        <f>-F131</f>
        <v>0</v>
      </c>
      <c r="G132" s="310">
        <f>-G131</f>
        <v>0</v>
      </c>
      <c r="H132" s="310">
        <f t="shared" ref="H132:M132" si="49">-H131</f>
        <v>0</v>
      </c>
      <c r="I132" s="310">
        <f t="shared" si="49"/>
        <v>0</v>
      </c>
      <c r="J132" s="310">
        <f t="shared" si="49"/>
        <v>0</v>
      </c>
      <c r="K132" s="310">
        <f t="shared" si="49"/>
        <v>0</v>
      </c>
      <c r="L132" s="310">
        <f t="shared" si="49"/>
        <v>0</v>
      </c>
      <c r="M132" s="310">
        <f t="shared" si="49"/>
        <v>0</v>
      </c>
    </row>
    <row r="133" spans="1:13" s="318" customFormat="1" ht="13.5" x14ac:dyDescent="0.35">
      <c r="A133" s="623" t="s">
        <v>646</v>
      </c>
      <c r="B133" s="623"/>
      <c r="C133" s="310">
        <f t="shared" si="45"/>
        <v>0</v>
      </c>
      <c r="D133" s="310">
        <f>D125+D132</f>
        <v>0</v>
      </c>
      <c r="E133" s="310">
        <f>E125+E132</f>
        <v>0</v>
      </c>
      <c r="F133" s="310">
        <f>F125+F132</f>
        <v>0</v>
      </c>
      <c r="G133" s="310">
        <f>G125+G132</f>
        <v>0</v>
      </c>
      <c r="H133" s="310">
        <f t="shared" ref="H133:M133" si="50">H125+H132</f>
        <v>0</v>
      </c>
      <c r="I133" s="310">
        <f t="shared" si="50"/>
        <v>0</v>
      </c>
      <c r="J133" s="310">
        <f t="shared" si="50"/>
        <v>0</v>
      </c>
      <c r="K133" s="310">
        <f t="shared" si="50"/>
        <v>0</v>
      </c>
      <c r="L133" s="310">
        <f t="shared" si="50"/>
        <v>0</v>
      </c>
      <c r="M133" s="310">
        <f t="shared" si="50"/>
        <v>0</v>
      </c>
    </row>
    <row r="134" spans="1:13" s="318" customFormat="1" ht="13.5" x14ac:dyDescent="0.35">
      <c r="A134" s="328"/>
      <c r="B134" s="328"/>
      <c r="C134" s="329"/>
      <c r="D134" s="329"/>
      <c r="E134" s="329"/>
      <c r="F134" s="329"/>
      <c r="G134" s="329"/>
      <c r="H134" s="329"/>
      <c r="I134" s="329"/>
      <c r="J134" s="329"/>
      <c r="K134" s="329"/>
      <c r="L134" s="329"/>
      <c r="M134" s="329"/>
    </row>
    <row r="135" spans="1:13" s="318" customFormat="1" ht="13.5" x14ac:dyDescent="0.35">
      <c r="A135" s="626" t="s">
        <v>647</v>
      </c>
      <c r="B135" s="626"/>
      <c r="C135" s="332" t="s">
        <v>429</v>
      </c>
      <c r="D135" s="307" t="s">
        <v>563</v>
      </c>
      <c r="E135" s="307" t="s">
        <v>564</v>
      </c>
      <c r="F135" s="307" t="s">
        <v>565</v>
      </c>
      <c r="G135" s="307" t="s">
        <v>566</v>
      </c>
      <c r="H135" s="307" t="s">
        <v>567</v>
      </c>
      <c r="I135" s="307" t="s">
        <v>568</v>
      </c>
      <c r="J135" s="307" t="s">
        <v>569</v>
      </c>
      <c r="K135" s="307" t="s">
        <v>570</v>
      </c>
      <c r="L135" s="307" t="s">
        <v>571</v>
      </c>
      <c r="M135" s="307" t="s">
        <v>572</v>
      </c>
    </row>
    <row r="136" spans="1:13" s="318" customFormat="1" ht="13.5" x14ac:dyDescent="0.35">
      <c r="A136" s="626"/>
      <c r="B136" s="626"/>
      <c r="C136" s="310">
        <f t="shared" ref="C136" si="51">SUM(D136:M136)</f>
        <v>0</v>
      </c>
      <c r="D136" s="310">
        <f>D113+D133</f>
        <v>0</v>
      </c>
      <c r="E136" s="310">
        <f>E113+E133</f>
        <v>0</v>
      </c>
      <c r="F136" s="310">
        <f>F113+F133</f>
        <v>0</v>
      </c>
      <c r="G136" s="310">
        <f t="shared" ref="G136:M136" si="52">G113+G133</f>
        <v>0</v>
      </c>
      <c r="H136" s="310">
        <f>H113+H133</f>
        <v>0</v>
      </c>
      <c r="I136" s="310">
        <f t="shared" si="52"/>
        <v>0</v>
      </c>
      <c r="J136" s="310">
        <f>J113+J133</f>
        <v>0</v>
      </c>
      <c r="K136" s="310">
        <f t="shared" si="52"/>
        <v>0</v>
      </c>
      <c r="L136" s="310">
        <f t="shared" si="52"/>
        <v>0</v>
      </c>
      <c r="M136" s="310">
        <f t="shared" si="52"/>
        <v>0</v>
      </c>
    </row>
    <row r="137" spans="1:13" x14ac:dyDescent="0.35">
      <c r="A137" s="627" t="s">
        <v>618</v>
      </c>
      <c r="B137" s="627"/>
      <c r="C137" s="310"/>
      <c r="D137" s="463">
        <f>'1A-Bilant'!D38</f>
        <v>0</v>
      </c>
      <c r="E137" s="311">
        <f>D138</f>
        <v>0</v>
      </c>
      <c r="F137" s="311">
        <f>E138</f>
        <v>0</v>
      </c>
      <c r="G137" s="311">
        <f t="shared" ref="G137:M137" si="53">F138</f>
        <v>0</v>
      </c>
      <c r="H137" s="311">
        <f t="shared" si="53"/>
        <v>0</v>
      </c>
      <c r="I137" s="311">
        <f t="shared" si="53"/>
        <v>0</v>
      </c>
      <c r="J137" s="311">
        <f t="shared" si="53"/>
        <v>0</v>
      </c>
      <c r="K137" s="311">
        <f t="shared" si="53"/>
        <v>0</v>
      </c>
      <c r="L137" s="311">
        <f t="shared" si="53"/>
        <v>0</v>
      </c>
      <c r="M137" s="311">
        <f t="shared" si="53"/>
        <v>0</v>
      </c>
    </row>
    <row r="138" spans="1:13" ht="21.75" customHeight="1" x14ac:dyDescent="0.35">
      <c r="A138" s="627" t="s">
        <v>619</v>
      </c>
      <c r="B138" s="627"/>
      <c r="C138" s="310"/>
      <c r="D138" s="311">
        <f>D137+D136</f>
        <v>0</v>
      </c>
      <c r="E138" s="311">
        <f>E137+E136</f>
        <v>0</v>
      </c>
      <c r="F138" s="311">
        <f>F137+F136</f>
        <v>0</v>
      </c>
      <c r="G138" s="311">
        <f t="shared" ref="G138:M138" si="54">G137+G136</f>
        <v>0</v>
      </c>
      <c r="H138" s="311">
        <f t="shared" si="54"/>
        <v>0</v>
      </c>
      <c r="I138" s="311">
        <f t="shared" si="54"/>
        <v>0</v>
      </c>
      <c r="J138" s="311">
        <f t="shared" si="54"/>
        <v>0</v>
      </c>
      <c r="K138" s="311">
        <f t="shared" si="54"/>
        <v>0</v>
      </c>
      <c r="L138" s="311">
        <f t="shared" si="54"/>
        <v>0</v>
      </c>
      <c r="M138" s="311">
        <f t="shared" si="54"/>
        <v>0</v>
      </c>
    </row>
    <row r="139" spans="1:13" ht="21.75" customHeight="1" x14ac:dyDescent="0.35">
      <c r="A139" s="340"/>
      <c r="B139" s="340"/>
    </row>
    <row r="140" spans="1:13" s="306" customFormat="1" ht="13.5" x14ac:dyDescent="0.35">
      <c r="A140" s="628" t="s">
        <v>648</v>
      </c>
      <c r="B140" s="628"/>
      <c r="C140" s="628"/>
      <c r="D140" s="628"/>
      <c r="E140" s="628"/>
      <c r="F140" s="628"/>
      <c r="G140" s="628"/>
      <c r="H140" s="628"/>
      <c r="I140" s="628"/>
      <c r="J140" s="628"/>
      <c r="K140" s="628"/>
      <c r="L140" s="628"/>
      <c r="M140" s="628"/>
    </row>
    <row r="141" spans="1:13" s="306" customFormat="1" ht="13.5" x14ac:dyDescent="0.35">
      <c r="A141" s="615" t="s">
        <v>562</v>
      </c>
      <c r="B141" s="616"/>
      <c r="C141" s="624" t="s">
        <v>429</v>
      </c>
      <c r="D141" s="619" t="s">
        <v>3</v>
      </c>
      <c r="E141" s="619"/>
      <c r="F141" s="619"/>
      <c r="G141" s="619"/>
      <c r="H141" s="619"/>
      <c r="I141" s="619"/>
      <c r="J141" s="619"/>
      <c r="K141" s="619"/>
      <c r="L141" s="619"/>
      <c r="M141" s="619"/>
    </row>
    <row r="142" spans="1:13" s="306" customFormat="1" ht="13.5" x14ac:dyDescent="0.35">
      <c r="A142" s="615"/>
      <c r="B142" s="616"/>
      <c r="C142" s="624"/>
      <c r="D142" s="307" t="s">
        <v>563</v>
      </c>
      <c r="E142" s="307" t="s">
        <v>564</v>
      </c>
      <c r="F142" s="307" t="s">
        <v>565</v>
      </c>
      <c r="G142" s="307" t="s">
        <v>566</v>
      </c>
      <c r="H142" s="307" t="s">
        <v>567</v>
      </c>
      <c r="I142" s="307" t="s">
        <v>568</v>
      </c>
      <c r="J142" s="307" t="s">
        <v>569</v>
      </c>
      <c r="K142" s="307" t="s">
        <v>570</v>
      </c>
      <c r="L142" s="307" t="s">
        <v>571</v>
      </c>
      <c r="M142" s="307" t="s">
        <v>572</v>
      </c>
    </row>
    <row r="143" spans="1:13" s="306" customFormat="1" ht="13.5" x14ac:dyDescent="0.35">
      <c r="A143" s="629" t="s">
        <v>649</v>
      </c>
      <c r="B143" s="629"/>
      <c r="C143" s="629"/>
      <c r="D143" s="629"/>
      <c r="E143" s="629"/>
      <c r="F143" s="629"/>
      <c r="G143" s="629"/>
      <c r="H143" s="629"/>
      <c r="I143" s="629"/>
      <c r="J143" s="629"/>
      <c r="K143" s="629"/>
      <c r="L143" s="629"/>
      <c r="M143" s="629"/>
    </row>
    <row r="144" spans="1:13" s="306" customFormat="1" ht="13.5" x14ac:dyDescent="0.35">
      <c r="A144" s="622" t="s">
        <v>650</v>
      </c>
      <c r="B144" s="622"/>
      <c r="C144" s="622"/>
      <c r="D144" s="622"/>
      <c r="E144" s="622"/>
      <c r="F144" s="622"/>
      <c r="G144" s="622"/>
      <c r="H144" s="622"/>
      <c r="I144" s="622"/>
      <c r="J144" s="622"/>
      <c r="K144" s="622"/>
      <c r="L144" s="622"/>
      <c r="M144" s="622"/>
    </row>
    <row r="145" spans="1:13" s="306" customFormat="1" ht="13.5" x14ac:dyDescent="0.35">
      <c r="A145" s="623" t="s">
        <v>651</v>
      </c>
      <c r="B145" s="623"/>
      <c r="C145" s="623"/>
      <c r="D145" s="623"/>
      <c r="E145" s="623"/>
      <c r="F145" s="623"/>
      <c r="G145" s="623"/>
      <c r="H145" s="623"/>
      <c r="I145" s="623"/>
      <c r="J145" s="623"/>
      <c r="K145" s="623"/>
      <c r="L145" s="623"/>
      <c r="M145" s="623"/>
    </row>
    <row r="146" spans="1:13" s="306" customFormat="1" ht="13.5" x14ac:dyDescent="0.35">
      <c r="A146" s="308">
        <v>1</v>
      </c>
      <c r="B146" s="309" t="s">
        <v>575</v>
      </c>
      <c r="C146" s="310">
        <f>SUM(D146:M146)</f>
        <v>0</v>
      </c>
      <c r="D146" s="311">
        <f t="shared" ref="D146:M146" si="55">D65-D9</f>
        <v>0</v>
      </c>
      <c r="E146" s="311">
        <f t="shared" si="55"/>
        <v>0</v>
      </c>
      <c r="F146" s="311">
        <f t="shared" si="55"/>
        <v>0</v>
      </c>
      <c r="G146" s="311">
        <f t="shared" si="55"/>
        <v>0</v>
      </c>
      <c r="H146" s="311">
        <f t="shared" si="55"/>
        <v>0</v>
      </c>
      <c r="I146" s="311">
        <f t="shared" si="55"/>
        <v>0</v>
      </c>
      <c r="J146" s="311">
        <f t="shared" si="55"/>
        <v>0</v>
      </c>
      <c r="K146" s="311">
        <f t="shared" si="55"/>
        <v>0</v>
      </c>
      <c r="L146" s="311">
        <f t="shared" si="55"/>
        <v>0</v>
      </c>
      <c r="M146" s="311">
        <f t="shared" si="55"/>
        <v>0</v>
      </c>
    </row>
    <row r="147" spans="1:13" s="306" customFormat="1" ht="13.5" x14ac:dyDescent="0.35">
      <c r="A147" s="308">
        <v>2</v>
      </c>
      <c r="B147" s="309" t="s">
        <v>578</v>
      </c>
      <c r="C147" s="310">
        <f>SUM(D147:M147)</f>
        <v>0</v>
      </c>
      <c r="D147" s="311">
        <f t="shared" ref="D147:M147" si="56">D68-D12</f>
        <v>0</v>
      </c>
      <c r="E147" s="311">
        <f t="shared" si="56"/>
        <v>0</v>
      </c>
      <c r="F147" s="311">
        <f t="shared" si="56"/>
        <v>0</v>
      </c>
      <c r="G147" s="311">
        <f t="shared" si="56"/>
        <v>0</v>
      </c>
      <c r="H147" s="311">
        <f t="shared" si="56"/>
        <v>0</v>
      </c>
      <c r="I147" s="311">
        <f t="shared" si="56"/>
        <v>0</v>
      </c>
      <c r="J147" s="311">
        <f t="shared" si="56"/>
        <v>0</v>
      </c>
      <c r="K147" s="311">
        <f t="shared" si="56"/>
        <v>0</v>
      </c>
      <c r="L147" s="311">
        <f t="shared" si="56"/>
        <v>0</v>
      </c>
      <c r="M147" s="311">
        <f t="shared" si="56"/>
        <v>0</v>
      </c>
    </row>
    <row r="148" spans="1:13" s="306" customFormat="1" ht="13.5" x14ac:dyDescent="0.35">
      <c r="A148" s="308">
        <v>3</v>
      </c>
      <c r="B148" s="309" t="s">
        <v>581</v>
      </c>
      <c r="C148" s="310">
        <f>SUM(D148:M148)</f>
        <v>0</v>
      </c>
      <c r="D148" s="311">
        <f t="shared" ref="D148:M148" si="57">D71-D15</f>
        <v>0</v>
      </c>
      <c r="E148" s="311">
        <f t="shared" si="57"/>
        <v>0</v>
      </c>
      <c r="F148" s="311">
        <f t="shared" si="57"/>
        <v>0</v>
      </c>
      <c r="G148" s="311">
        <f t="shared" si="57"/>
        <v>0</v>
      </c>
      <c r="H148" s="311">
        <f t="shared" si="57"/>
        <v>0</v>
      </c>
      <c r="I148" s="311">
        <f t="shared" si="57"/>
        <v>0</v>
      </c>
      <c r="J148" s="311">
        <f t="shared" si="57"/>
        <v>0</v>
      </c>
      <c r="K148" s="311">
        <f t="shared" si="57"/>
        <v>0</v>
      </c>
      <c r="L148" s="311">
        <f t="shared" si="57"/>
        <v>0</v>
      </c>
      <c r="M148" s="311">
        <f t="shared" si="57"/>
        <v>0</v>
      </c>
    </row>
    <row r="149" spans="1:13" s="318" customFormat="1" ht="23.25" customHeight="1" x14ac:dyDescent="0.35">
      <c r="A149" s="620" t="s">
        <v>652</v>
      </c>
      <c r="B149" s="621"/>
      <c r="C149" s="310">
        <f>SUM(D149:M149)</f>
        <v>0</v>
      </c>
      <c r="D149" s="310">
        <f t="shared" ref="D149:M149" si="58">D74-D18</f>
        <v>0</v>
      </c>
      <c r="E149" s="310">
        <f t="shared" si="58"/>
        <v>0</v>
      </c>
      <c r="F149" s="310">
        <f t="shared" si="58"/>
        <v>0</v>
      </c>
      <c r="G149" s="310">
        <f t="shared" si="58"/>
        <v>0</v>
      </c>
      <c r="H149" s="310">
        <f t="shared" si="58"/>
        <v>0</v>
      </c>
      <c r="I149" s="310">
        <f t="shared" si="58"/>
        <v>0</v>
      </c>
      <c r="J149" s="310">
        <f t="shared" si="58"/>
        <v>0</v>
      </c>
      <c r="K149" s="310">
        <f t="shared" si="58"/>
        <v>0</v>
      </c>
      <c r="L149" s="310">
        <f t="shared" si="58"/>
        <v>0</v>
      </c>
      <c r="M149" s="310">
        <f t="shared" si="58"/>
        <v>0</v>
      </c>
    </row>
    <row r="150" spans="1:13" s="318" customFormat="1" ht="13.5" x14ac:dyDescent="0.35">
      <c r="A150" s="622" t="s">
        <v>653</v>
      </c>
      <c r="B150" s="622"/>
      <c r="C150" s="622"/>
      <c r="D150" s="622"/>
      <c r="E150" s="622"/>
      <c r="F150" s="622"/>
      <c r="G150" s="622"/>
      <c r="H150" s="622"/>
      <c r="I150" s="622"/>
      <c r="J150" s="622"/>
      <c r="K150" s="622"/>
      <c r="L150" s="622"/>
      <c r="M150" s="622"/>
    </row>
    <row r="151" spans="1:13" s="318" customFormat="1" ht="13.5" x14ac:dyDescent="0.35">
      <c r="A151" s="623" t="s">
        <v>654</v>
      </c>
      <c r="B151" s="623"/>
      <c r="C151" s="623"/>
      <c r="D151" s="623"/>
      <c r="E151" s="623"/>
      <c r="F151" s="623"/>
      <c r="G151" s="623"/>
      <c r="H151" s="623"/>
      <c r="I151" s="623"/>
      <c r="J151" s="623"/>
      <c r="K151" s="623"/>
      <c r="L151" s="623"/>
      <c r="M151" s="623"/>
    </row>
    <row r="152" spans="1:13" s="306" customFormat="1" ht="24" x14ac:dyDescent="0.35">
      <c r="A152" s="308">
        <v>5</v>
      </c>
      <c r="B152" s="319" t="s">
        <v>587</v>
      </c>
      <c r="C152" s="310">
        <f t="shared" ref="C152:C171" si="59">SUM(D152:M152)</f>
        <v>0</v>
      </c>
      <c r="D152" s="311">
        <f t="shared" ref="D152:M152" si="60">D77-D21</f>
        <v>0</v>
      </c>
      <c r="E152" s="311">
        <f t="shared" si="60"/>
        <v>0</v>
      </c>
      <c r="F152" s="311">
        <f t="shared" si="60"/>
        <v>0</v>
      </c>
      <c r="G152" s="311">
        <f t="shared" si="60"/>
        <v>0</v>
      </c>
      <c r="H152" s="311">
        <f t="shared" si="60"/>
        <v>0</v>
      </c>
      <c r="I152" s="311">
        <f t="shared" si="60"/>
        <v>0</v>
      </c>
      <c r="J152" s="311">
        <f t="shared" si="60"/>
        <v>0</v>
      </c>
      <c r="K152" s="311">
        <f t="shared" si="60"/>
        <v>0</v>
      </c>
      <c r="L152" s="311">
        <f t="shared" si="60"/>
        <v>0</v>
      </c>
      <c r="M152" s="311">
        <f t="shared" si="60"/>
        <v>0</v>
      </c>
    </row>
    <row r="153" spans="1:13" s="306" customFormat="1" ht="13.5" x14ac:dyDescent="0.35">
      <c r="A153" s="308">
        <v>6</v>
      </c>
      <c r="B153" s="319" t="s">
        <v>592</v>
      </c>
      <c r="C153" s="310">
        <f t="shared" si="59"/>
        <v>0</v>
      </c>
      <c r="D153" s="311">
        <f t="shared" ref="D153:M153" si="61">D82-D26</f>
        <v>0</v>
      </c>
      <c r="E153" s="311">
        <f t="shared" si="61"/>
        <v>0</v>
      </c>
      <c r="F153" s="311">
        <f t="shared" si="61"/>
        <v>0</v>
      </c>
      <c r="G153" s="311">
        <f t="shared" si="61"/>
        <v>0</v>
      </c>
      <c r="H153" s="311">
        <f t="shared" si="61"/>
        <v>0</v>
      </c>
      <c r="I153" s="311">
        <f t="shared" si="61"/>
        <v>0</v>
      </c>
      <c r="J153" s="311">
        <f t="shared" si="61"/>
        <v>0</v>
      </c>
      <c r="K153" s="311">
        <f t="shared" si="61"/>
        <v>0</v>
      </c>
      <c r="L153" s="311">
        <f t="shared" si="61"/>
        <v>0</v>
      </c>
      <c r="M153" s="311">
        <f t="shared" si="61"/>
        <v>0</v>
      </c>
    </row>
    <row r="154" spans="1:13" s="306" customFormat="1" ht="24" x14ac:dyDescent="0.35">
      <c r="A154" s="308">
        <v>7</v>
      </c>
      <c r="B154" s="309" t="s">
        <v>594</v>
      </c>
      <c r="C154" s="310">
        <f t="shared" si="59"/>
        <v>0</v>
      </c>
      <c r="D154" s="311">
        <f t="shared" ref="D154:M155" si="62">D85-D29</f>
        <v>0</v>
      </c>
      <c r="E154" s="311">
        <f t="shared" si="62"/>
        <v>0</v>
      </c>
      <c r="F154" s="311">
        <f t="shared" si="62"/>
        <v>0</v>
      </c>
      <c r="G154" s="311">
        <f t="shared" si="62"/>
        <v>0</v>
      </c>
      <c r="H154" s="311">
        <f t="shared" si="62"/>
        <v>0</v>
      </c>
      <c r="I154" s="311">
        <f t="shared" si="62"/>
        <v>0</v>
      </c>
      <c r="J154" s="311">
        <f t="shared" si="62"/>
        <v>0</v>
      </c>
      <c r="K154" s="311">
        <f t="shared" si="62"/>
        <v>0</v>
      </c>
      <c r="L154" s="311">
        <f t="shared" si="62"/>
        <v>0</v>
      </c>
      <c r="M154" s="311">
        <f t="shared" si="62"/>
        <v>0</v>
      </c>
    </row>
    <row r="155" spans="1:13" s="306" customFormat="1" ht="13.5" x14ac:dyDescent="0.35">
      <c r="A155" s="308">
        <v>8</v>
      </c>
      <c r="B155" s="309" t="s">
        <v>595</v>
      </c>
      <c r="C155" s="310">
        <f t="shared" si="59"/>
        <v>0</v>
      </c>
      <c r="D155" s="311">
        <f t="shared" si="62"/>
        <v>0</v>
      </c>
      <c r="E155" s="311">
        <f t="shared" si="62"/>
        <v>0</v>
      </c>
      <c r="F155" s="311">
        <f t="shared" si="62"/>
        <v>0</v>
      </c>
      <c r="G155" s="311">
        <f t="shared" si="62"/>
        <v>0</v>
      </c>
      <c r="H155" s="311">
        <f t="shared" si="62"/>
        <v>0</v>
      </c>
      <c r="I155" s="311">
        <f t="shared" si="62"/>
        <v>0</v>
      </c>
      <c r="J155" s="311">
        <f t="shared" si="62"/>
        <v>0</v>
      </c>
      <c r="K155" s="311">
        <f t="shared" si="62"/>
        <v>0</v>
      </c>
      <c r="L155" s="311">
        <f t="shared" si="62"/>
        <v>0</v>
      </c>
      <c r="M155" s="311">
        <f t="shared" si="62"/>
        <v>0</v>
      </c>
    </row>
    <row r="156" spans="1:13" s="306" customFormat="1" ht="13.5" x14ac:dyDescent="0.35">
      <c r="A156" s="308">
        <v>9</v>
      </c>
      <c r="B156" s="309" t="s">
        <v>598</v>
      </c>
      <c r="C156" s="310">
        <f t="shared" si="59"/>
        <v>0</v>
      </c>
      <c r="D156" s="311">
        <f t="shared" ref="D156:M156" si="63">D89-D33</f>
        <v>0</v>
      </c>
      <c r="E156" s="311">
        <f t="shared" si="63"/>
        <v>0</v>
      </c>
      <c r="F156" s="311">
        <f t="shared" si="63"/>
        <v>0</v>
      </c>
      <c r="G156" s="311">
        <f t="shared" si="63"/>
        <v>0</v>
      </c>
      <c r="H156" s="311">
        <f t="shared" si="63"/>
        <v>0</v>
      </c>
      <c r="I156" s="311">
        <f t="shared" si="63"/>
        <v>0</v>
      </c>
      <c r="J156" s="311">
        <f t="shared" si="63"/>
        <v>0</v>
      </c>
      <c r="K156" s="311">
        <f t="shared" si="63"/>
        <v>0</v>
      </c>
      <c r="L156" s="311">
        <f t="shared" si="63"/>
        <v>0</v>
      </c>
      <c r="M156" s="311">
        <f t="shared" si="63"/>
        <v>0</v>
      </c>
    </row>
    <row r="157" spans="1:13" s="306" customFormat="1" ht="13.5" x14ac:dyDescent="0.35">
      <c r="A157" s="308">
        <v>10</v>
      </c>
      <c r="B157" s="309" t="s">
        <v>599</v>
      </c>
      <c r="C157" s="310">
        <f t="shared" si="59"/>
        <v>0</v>
      </c>
      <c r="D157" s="311">
        <f t="shared" ref="D157:M157" si="64">D92-D36</f>
        <v>0</v>
      </c>
      <c r="E157" s="311">
        <f t="shared" si="64"/>
        <v>0</v>
      </c>
      <c r="F157" s="311">
        <f t="shared" si="64"/>
        <v>0</v>
      </c>
      <c r="G157" s="311">
        <f t="shared" si="64"/>
        <v>0</v>
      </c>
      <c r="H157" s="311">
        <f t="shared" si="64"/>
        <v>0</v>
      </c>
      <c r="I157" s="311">
        <f t="shared" si="64"/>
        <v>0</v>
      </c>
      <c r="J157" s="311">
        <f t="shared" si="64"/>
        <v>0</v>
      </c>
      <c r="K157" s="311">
        <f t="shared" si="64"/>
        <v>0</v>
      </c>
      <c r="L157" s="311">
        <f t="shared" si="64"/>
        <v>0</v>
      </c>
      <c r="M157" s="311">
        <f t="shared" si="64"/>
        <v>0</v>
      </c>
    </row>
    <row r="158" spans="1:13" s="306" customFormat="1" ht="13.5" x14ac:dyDescent="0.35">
      <c r="A158" s="308"/>
      <c r="B158" s="317" t="s">
        <v>600</v>
      </c>
      <c r="C158" s="310">
        <f t="shared" si="59"/>
        <v>0</v>
      </c>
      <c r="D158" s="310">
        <f t="shared" ref="D158:M159" si="65">D95-D39</f>
        <v>0</v>
      </c>
      <c r="E158" s="310">
        <f t="shared" si="65"/>
        <v>0</v>
      </c>
      <c r="F158" s="310">
        <f t="shared" si="65"/>
        <v>0</v>
      </c>
      <c r="G158" s="310">
        <f t="shared" si="65"/>
        <v>0</v>
      </c>
      <c r="H158" s="310">
        <f t="shared" si="65"/>
        <v>0</v>
      </c>
      <c r="I158" s="310">
        <f t="shared" si="65"/>
        <v>0</v>
      </c>
      <c r="J158" s="310">
        <f t="shared" si="65"/>
        <v>0</v>
      </c>
      <c r="K158" s="310">
        <f t="shared" si="65"/>
        <v>0</v>
      </c>
      <c r="L158" s="310">
        <f t="shared" si="65"/>
        <v>0</v>
      </c>
      <c r="M158" s="310">
        <f t="shared" si="65"/>
        <v>0</v>
      </c>
    </row>
    <row r="159" spans="1:13" s="306" customFormat="1" ht="13.5" x14ac:dyDescent="0.35">
      <c r="A159" s="308">
        <v>11</v>
      </c>
      <c r="B159" s="309" t="s">
        <v>601</v>
      </c>
      <c r="C159" s="310">
        <f t="shared" si="59"/>
        <v>0</v>
      </c>
      <c r="D159" s="311">
        <f t="shared" si="65"/>
        <v>0</v>
      </c>
      <c r="E159" s="311">
        <f t="shared" si="65"/>
        <v>0</v>
      </c>
      <c r="F159" s="311">
        <f t="shared" si="65"/>
        <v>0</v>
      </c>
      <c r="G159" s="311">
        <f t="shared" si="65"/>
        <v>0</v>
      </c>
      <c r="H159" s="311">
        <f t="shared" si="65"/>
        <v>0</v>
      </c>
      <c r="I159" s="311">
        <f t="shared" si="65"/>
        <v>0</v>
      </c>
      <c r="J159" s="311">
        <f t="shared" si="65"/>
        <v>0</v>
      </c>
      <c r="K159" s="311">
        <f t="shared" si="65"/>
        <v>0</v>
      </c>
      <c r="L159" s="311">
        <f t="shared" si="65"/>
        <v>0</v>
      </c>
      <c r="M159" s="311">
        <f t="shared" si="65"/>
        <v>0</v>
      </c>
    </row>
    <row r="160" spans="1:13" s="306" customFormat="1" ht="13.5" x14ac:dyDescent="0.35">
      <c r="A160" s="320">
        <v>12</v>
      </c>
      <c r="B160" s="319" t="s">
        <v>605</v>
      </c>
      <c r="C160" s="310">
        <f t="shared" si="59"/>
        <v>0</v>
      </c>
      <c r="D160" s="311">
        <f t="shared" ref="D160:M163" si="66">D100-D44</f>
        <v>0</v>
      </c>
      <c r="E160" s="311">
        <f t="shared" si="66"/>
        <v>0</v>
      </c>
      <c r="F160" s="311">
        <f t="shared" si="66"/>
        <v>0</v>
      </c>
      <c r="G160" s="311">
        <f t="shared" si="66"/>
        <v>0</v>
      </c>
      <c r="H160" s="311">
        <f t="shared" si="66"/>
        <v>0</v>
      </c>
      <c r="I160" s="311">
        <f t="shared" si="66"/>
        <v>0</v>
      </c>
      <c r="J160" s="311">
        <f t="shared" si="66"/>
        <v>0</v>
      </c>
      <c r="K160" s="311">
        <f t="shared" si="66"/>
        <v>0</v>
      </c>
      <c r="L160" s="311">
        <f t="shared" si="66"/>
        <v>0</v>
      </c>
      <c r="M160" s="311">
        <f t="shared" si="66"/>
        <v>0</v>
      </c>
    </row>
    <row r="161" spans="1:13" s="318" customFormat="1" ht="13.5" x14ac:dyDescent="0.35">
      <c r="A161" s="308"/>
      <c r="B161" s="317" t="s">
        <v>606</v>
      </c>
      <c r="C161" s="310">
        <f t="shared" si="59"/>
        <v>0</v>
      </c>
      <c r="D161" s="310">
        <f t="shared" si="66"/>
        <v>0</v>
      </c>
      <c r="E161" s="310">
        <f t="shared" si="66"/>
        <v>0</v>
      </c>
      <c r="F161" s="310">
        <f t="shared" si="66"/>
        <v>0</v>
      </c>
      <c r="G161" s="310">
        <f t="shared" si="66"/>
        <v>0</v>
      </c>
      <c r="H161" s="310">
        <f t="shared" si="66"/>
        <v>0</v>
      </c>
      <c r="I161" s="310">
        <f t="shared" si="66"/>
        <v>0</v>
      </c>
      <c r="J161" s="310">
        <f t="shared" si="66"/>
        <v>0</v>
      </c>
      <c r="K161" s="310">
        <f t="shared" si="66"/>
        <v>0</v>
      </c>
      <c r="L161" s="310">
        <f t="shared" si="66"/>
        <v>0</v>
      </c>
      <c r="M161" s="310">
        <f t="shared" si="66"/>
        <v>0</v>
      </c>
    </row>
    <row r="162" spans="1:13" s="306" customFormat="1" ht="36" x14ac:dyDescent="0.35">
      <c r="A162" s="308">
        <v>13</v>
      </c>
      <c r="B162" s="319" t="s">
        <v>607</v>
      </c>
      <c r="C162" s="310">
        <f t="shared" si="59"/>
        <v>0</v>
      </c>
      <c r="D162" s="311">
        <f t="shared" si="66"/>
        <v>0</v>
      </c>
      <c r="E162" s="311">
        <f t="shared" si="66"/>
        <v>0</v>
      </c>
      <c r="F162" s="311">
        <f t="shared" si="66"/>
        <v>0</v>
      </c>
      <c r="G162" s="311">
        <f t="shared" si="66"/>
        <v>0</v>
      </c>
      <c r="H162" s="311">
        <f t="shared" si="66"/>
        <v>0</v>
      </c>
      <c r="I162" s="311">
        <f t="shared" si="66"/>
        <v>0</v>
      </c>
      <c r="J162" s="311">
        <f t="shared" si="66"/>
        <v>0</v>
      </c>
      <c r="K162" s="311">
        <f t="shared" si="66"/>
        <v>0</v>
      </c>
      <c r="L162" s="311">
        <f t="shared" si="66"/>
        <v>0</v>
      </c>
      <c r="M162" s="311">
        <f t="shared" si="66"/>
        <v>0</v>
      </c>
    </row>
    <row r="163" spans="1:13" s="306" customFormat="1" ht="24" x14ac:dyDescent="0.35">
      <c r="A163" s="308"/>
      <c r="B163" s="309" t="s">
        <v>624</v>
      </c>
      <c r="C163" s="310">
        <f t="shared" si="59"/>
        <v>0</v>
      </c>
      <c r="D163" s="311">
        <f t="shared" si="66"/>
        <v>0</v>
      </c>
      <c r="E163" s="311">
        <f t="shared" si="66"/>
        <v>0</v>
      </c>
      <c r="F163" s="311">
        <f t="shared" si="66"/>
        <v>0</v>
      </c>
      <c r="G163" s="311">
        <f t="shared" si="66"/>
        <v>0</v>
      </c>
      <c r="H163" s="311">
        <f t="shared" si="66"/>
        <v>0</v>
      </c>
      <c r="I163" s="311">
        <f t="shared" si="66"/>
        <v>0</v>
      </c>
      <c r="J163" s="311">
        <f t="shared" si="66"/>
        <v>0</v>
      </c>
      <c r="K163" s="311">
        <f t="shared" si="66"/>
        <v>0</v>
      </c>
      <c r="L163" s="311">
        <f t="shared" si="66"/>
        <v>0</v>
      </c>
      <c r="M163" s="311">
        <f t="shared" si="66"/>
        <v>0</v>
      </c>
    </row>
    <row r="164" spans="1:13" s="330" customFormat="1" ht="36" x14ac:dyDescent="0.35">
      <c r="A164" s="316">
        <v>14</v>
      </c>
      <c r="B164" s="317" t="s">
        <v>655</v>
      </c>
      <c r="C164" s="310">
        <f t="shared" si="59"/>
        <v>0</v>
      </c>
      <c r="D164" s="310">
        <f t="shared" ref="D164:M171" si="67">D106-D50</f>
        <v>0</v>
      </c>
      <c r="E164" s="310">
        <f t="shared" si="67"/>
        <v>0</v>
      </c>
      <c r="F164" s="310">
        <f t="shared" si="67"/>
        <v>0</v>
      </c>
      <c r="G164" s="310">
        <f t="shared" si="67"/>
        <v>0</v>
      </c>
      <c r="H164" s="310">
        <f t="shared" si="67"/>
        <v>0</v>
      </c>
      <c r="I164" s="310">
        <f t="shared" si="67"/>
        <v>0</v>
      </c>
      <c r="J164" s="310">
        <f t="shared" si="67"/>
        <v>0</v>
      </c>
      <c r="K164" s="310">
        <f t="shared" si="67"/>
        <v>0</v>
      </c>
      <c r="L164" s="310">
        <f t="shared" si="67"/>
        <v>0</v>
      </c>
      <c r="M164" s="310">
        <f t="shared" si="67"/>
        <v>0</v>
      </c>
    </row>
    <row r="165" spans="1:13" s="330" customFormat="1" ht="24" x14ac:dyDescent="0.35">
      <c r="A165" s="316"/>
      <c r="B165" s="317" t="s">
        <v>656</v>
      </c>
      <c r="C165" s="310">
        <f t="shared" si="59"/>
        <v>0</v>
      </c>
      <c r="D165" s="310">
        <f t="shared" si="67"/>
        <v>0</v>
      </c>
      <c r="E165" s="310">
        <f t="shared" si="67"/>
        <v>0</v>
      </c>
      <c r="F165" s="310">
        <f t="shared" si="67"/>
        <v>0</v>
      </c>
      <c r="G165" s="310">
        <f t="shared" si="67"/>
        <v>0</v>
      </c>
      <c r="H165" s="310">
        <f t="shared" si="67"/>
        <v>0</v>
      </c>
      <c r="I165" s="310">
        <f t="shared" si="67"/>
        <v>0</v>
      </c>
      <c r="J165" s="310">
        <f t="shared" si="67"/>
        <v>0</v>
      </c>
      <c r="K165" s="310">
        <f t="shared" si="67"/>
        <v>0</v>
      </c>
      <c r="L165" s="310">
        <f t="shared" si="67"/>
        <v>0</v>
      </c>
      <c r="M165" s="310">
        <f t="shared" si="67"/>
        <v>0</v>
      </c>
    </row>
    <row r="166" spans="1:13" s="330" customFormat="1" ht="24" x14ac:dyDescent="0.35">
      <c r="A166" s="316"/>
      <c r="B166" s="317" t="s">
        <v>657</v>
      </c>
      <c r="C166" s="310">
        <f t="shared" si="59"/>
        <v>0</v>
      </c>
      <c r="D166" s="310">
        <f t="shared" si="67"/>
        <v>0</v>
      </c>
      <c r="E166" s="310">
        <f t="shared" si="67"/>
        <v>0</v>
      </c>
      <c r="F166" s="310">
        <f t="shared" si="67"/>
        <v>0</v>
      </c>
      <c r="G166" s="310">
        <f t="shared" si="67"/>
        <v>0</v>
      </c>
      <c r="H166" s="310">
        <f t="shared" si="67"/>
        <v>0</v>
      </c>
      <c r="I166" s="310">
        <f t="shared" si="67"/>
        <v>0</v>
      </c>
      <c r="J166" s="310">
        <f t="shared" si="67"/>
        <v>0</v>
      </c>
      <c r="K166" s="310">
        <f t="shared" si="67"/>
        <v>0</v>
      </c>
      <c r="L166" s="310">
        <f t="shared" si="67"/>
        <v>0</v>
      </c>
      <c r="M166" s="310">
        <f t="shared" si="67"/>
        <v>0</v>
      </c>
    </row>
    <row r="167" spans="1:13" x14ac:dyDescent="0.35">
      <c r="A167" s="320">
        <v>15</v>
      </c>
      <c r="B167" s="322" t="s">
        <v>613</v>
      </c>
      <c r="C167" s="310">
        <f t="shared" si="59"/>
        <v>0</v>
      </c>
      <c r="D167" s="311">
        <f t="shared" si="67"/>
        <v>0</v>
      </c>
      <c r="E167" s="311">
        <f t="shared" si="67"/>
        <v>0</v>
      </c>
      <c r="F167" s="311">
        <f t="shared" si="67"/>
        <v>0</v>
      </c>
      <c r="G167" s="311">
        <f t="shared" si="67"/>
        <v>0</v>
      </c>
      <c r="H167" s="311">
        <f t="shared" si="67"/>
        <v>0</v>
      </c>
      <c r="I167" s="311">
        <f t="shared" si="67"/>
        <v>0</v>
      </c>
      <c r="J167" s="311">
        <f t="shared" si="67"/>
        <v>0</v>
      </c>
      <c r="K167" s="311">
        <f t="shared" si="67"/>
        <v>0</v>
      </c>
      <c r="L167" s="311">
        <f t="shared" si="67"/>
        <v>0</v>
      </c>
      <c r="M167" s="311">
        <f t="shared" si="67"/>
        <v>0</v>
      </c>
    </row>
    <row r="168" spans="1:13" x14ac:dyDescent="0.35">
      <c r="A168" s="320">
        <v>16</v>
      </c>
      <c r="B168" s="322" t="s">
        <v>614</v>
      </c>
      <c r="C168" s="310">
        <f t="shared" si="59"/>
        <v>0</v>
      </c>
      <c r="D168" s="311">
        <f t="shared" si="67"/>
        <v>0</v>
      </c>
      <c r="E168" s="311">
        <f t="shared" si="67"/>
        <v>0</v>
      </c>
      <c r="F168" s="311">
        <f t="shared" si="67"/>
        <v>0</v>
      </c>
      <c r="G168" s="311">
        <f t="shared" si="67"/>
        <v>0</v>
      </c>
      <c r="H168" s="311">
        <f t="shared" si="67"/>
        <v>0</v>
      </c>
      <c r="I168" s="311">
        <f t="shared" si="67"/>
        <v>0</v>
      </c>
      <c r="J168" s="311">
        <f t="shared" si="67"/>
        <v>0</v>
      </c>
      <c r="K168" s="311">
        <f t="shared" si="67"/>
        <v>0</v>
      </c>
      <c r="L168" s="311">
        <f t="shared" si="67"/>
        <v>0</v>
      </c>
      <c r="M168" s="311">
        <f t="shared" si="67"/>
        <v>0</v>
      </c>
    </row>
    <row r="169" spans="1:13" x14ac:dyDescent="0.35">
      <c r="A169" s="320">
        <v>17</v>
      </c>
      <c r="B169" s="322" t="s">
        <v>615</v>
      </c>
      <c r="C169" s="310">
        <f t="shared" si="59"/>
        <v>0</v>
      </c>
      <c r="D169" s="311">
        <f t="shared" si="67"/>
        <v>0</v>
      </c>
      <c r="E169" s="311">
        <f t="shared" si="67"/>
        <v>0</v>
      </c>
      <c r="F169" s="311">
        <f t="shared" si="67"/>
        <v>0</v>
      </c>
      <c r="G169" s="311">
        <f t="shared" si="67"/>
        <v>0</v>
      </c>
      <c r="H169" s="311">
        <f t="shared" si="67"/>
        <v>0</v>
      </c>
      <c r="I169" s="311">
        <f t="shared" si="67"/>
        <v>0</v>
      </c>
      <c r="J169" s="311">
        <f t="shared" si="67"/>
        <v>0</v>
      </c>
      <c r="K169" s="311">
        <f t="shared" si="67"/>
        <v>0</v>
      </c>
      <c r="L169" s="311">
        <f t="shared" si="67"/>
        <v>0</v>
      </c>
      <c r="M169" s="311">
        <f t="shared" si="67"/>
        <v>0</v>
      </c>
    </row>
    <row r="170" spans="1:13" s="330" customFormat="1" ht="13" x14ac:dyDescent="0.35">
      <c r="A170" s="620" t="s">
        <v>658</v>
      </c>
      <c r="B170" s="621"/>
      <c r="C170" s="310">
        <f t="shared" si="59"/>
        <v>0</v>
      </c>
      <c r="D170" s="310">
        <f t="shared" si="67"/>
        <v>0</v>
      </c>
      <c r="E170" s="310">
        <f t="shared" si="67"/>
        <v>0</v>
      </c>
      <c r="F170" s="310">
        <f t="shared" si="67"/>
        <v>0</v>
      </c>
      <c r="G170" s="310">
        <f t="shared" si="67"/>
        <v>0</v>
      </c>
      <c r="H170" s="310">
        <f t="shared" si="67"/>
        <v>0</v>
      </c>
      <c r="I170" s="310">
        <f t="shared" si="67"/>
        <v>0</v>
      </c>
      <c r="J170" s="310">
        <f t="shared" si="67"/>
        <v>0</v>
      </c>
      <c r="K170" s="310">
        <f t="shared" si="67"/>
        <v>0</v>
      </c>
      <c r="L170" s="310">
        <f t="shared" si="67"/>
        <v>0</v>
      </c>
      <c r="M170" s="310">
        <f t="shared" si="67"/>
        <v>0</v>
      </c>
    </row>
    <row r="171" spans="1:13" s="318" customFormat="1" ht="27" customHeight="1" x14ac:dyDescent="0.35">
      <c r="A171" s="620" t="s">
        <v>659</v>
      </c>
      <c r="B171" s="621"/>
      <c r="C171" s="310">
        <f t="shared" si="59"/>
        <v>0</v>
      </c>
      <c r="D171" s="310">
        <f t="shared" si="67"/>
        <v>0</v>
      </c>
      <c r="E171" s="310">
        <f t="shared" si="67"/>
        <v>0</v>
      </c>
      <c r="F171" s="310">
        <f t="shared" si="67"/>
        <v>0</v>
      </c>
      <c r="G171" s="310">
        <f t="shared" si="67"/>
        <v>0</v>
      </c>
      <c r="H171" s="310">
        <f t="shared" si="67"/>
        <v>0</v>
      </c>
      <c r="I171" s="310">
        <f t="shared" si="67"/>
        <v>0</v>
      </c>
      <c r="J171" s="310">
        <f t="shared" si="67"/>
        <v>0</v>
      </c>
      <c r="K171" s="310">
        <f t="shared" si="67"/>
        <v>0</v>
      </c>
      <c r="L171" s="310">
        <f t="shared" si="67"/>
        <v>0</v>
      </c>
      <c r="M171" s="310">
        <f t="shared" si="67"/>
        <v>0</v>
      </c>
    </row>
    <row r="172" spans="1:13" s="318" customFormat="1" ht="13.5" x14ac:dyDescent="0.35">
      <c r="A172" s="327"/>
      <c r="B172" s="328"/>
      <c r="C172" s="329"/>
      <c r="D172" s="329"/>
      <c r="E172" s="329"/>
      <c r="F172" s="329"/>
      <c r="G172" s="329"/>
      <c r="H172" s="329"/>
      <c r="I172" s="329"/>
      <c r="J172" s="329"/>
      <c r="K172" s="329"/>
      <c r="L172" s="329"/>
      <c r="M172" s="329"/>
    </row>
    <row r="173" spans="1:13" s="330" customFormat="1" ht="13" x14ac:dyDescent="0.35">
      <c r="A173" s="333" t="s">
        <v>629</v>
      </c>
      <c r="B173" s="333"/>
      <c r="C173" s="333"/>
      <c r="D173" s="333"/>
      <c r="E173" s="333"/>
      <c r="F173" s="333"/>
      <c r="G173" s="333"/>
      <c r="H173" s="333"/>
      <c r="I173" s="333"/>
      <c r="J173" s="333"/>
      <c r="K173" s="333"/>
      <c r="L173" s="333"/>
      <c r="M173" s="333"/>
    </row>
    <row r="174" spans="1:13" x14ac:dyDescent="0.35">
      <c r="A174" s="331" t="s">
        <v>630</v>
      </c>
      <c r="B174" s="331"/>
      <c r="C174" s="307" t="s">
        <v>429</v>
      </c>
      <c r="D174" s="307" t="s">
        <v>563</v>
      </c>
      <c r="E174" s="307" t="s">
        <v>564</v>
      </c>
      <c r="F174" s="307" t="s">
        <v>565</v>
      </c>
      <c r="G174" s="307" t="s">
        <v>566</v>
      </c>
      <c r="H174" s="333"/>
      <c r="I174" s="333"/>
      <c r="J174" s="333"/>
      <c r="K174" s="333"/>
      <c r="L174" s="333"/>
      <c r="M174" s="333"/>
    </row>
    <row r="175" spans="1:13" ht="24" x14ac:dyDescent="0.35">
      <c r="A175" s="324">
        <v>19</v>
      </c>
      <c r="B175" s="322" t="s">
        <v>631</v>
      </c>
      <c r="C175" s="310">
        <f>SUM(D175:G175)</f>
        <v>0</v>
      </c>
      <c r="D175" s="311">
        <f>'2B-Investitie'!E64</f>
        <v>0</v>
      </c>
      <c r="E175" s="311">
        <f>'2B-Investitie'!F64</f>
        <v>0</v>
      </c>
      <c r="F175" s="311">
        <f>'2B-Investitie'!G64</f>
        <v>0</v>
      </c>
      <c r="G175" s="311">
        <v>0</v>
      </c>
    </row>
    <row r="176" spans="1:13" x14ac:dyDescent="0.35">
      <c r="A176" s="324">
        <v>20</v>
      </c>
      <c r="B176" s="322" t="s">
        <v>632</v>
      </c>
      <c r="C176" s="310">
        <f>SUM(D176:G176)</f>
        <v>0</v>
      </c>
      <c r="D176" s="311">
        <f>'2B-Investitie'!E65</f>
        <v>0</v>
      </c>
      <c r="E176" s="311">
        <f>'2B-Investitie'!F65</f>
        <v>0</v>
      </c>
      <c r="F176" s="311">
        <f>'2B-Investitie'!G65</f>
        <v>0</v>
      </c>
      <c r="G176" s="311">
        <v>0</v>
      </c>
    </row>
    <row r="177" spans="1:13" x14ac:dyDescent="0.35">
      <c r="A177" s="324">
        <v>21</v>
      </c>
      <c r="B177" s="322" t="s">
        <v>660</v>
      </c>
      <c r="C177" s="310">
        <f>SUM(D177:G177)</f>
        <v>0</v>
      </c>
      <c r="D177" s="311">
        <f>'2B-Investitie'!E66</f>
        <v>0</v>
      </c>
      <c r="E177" s="311">
        <f>'2B-Investitie'!F66</f>
        <v>0</v>
      </c>
      <c r="F177" s="311">
        <f>'2B-Investitie'!G66</f>
        <v>0</v>
      </c>
      <c r="G177" s="311">
        <v>0</v>
      </c>
    </row>
    <row r="178" spans="1:13" s="330" customFormat="1" ht="13" x14ac:dyDescent="0.35">
      <c r="A178" s="338"/>
      <c r="B178" s="339" t="s">
        <v>661</v>
      </c>
      <c r="C178" s="310">
        <f>SUM(D178:G178)</f>
        <v>0</v>
      </c>
      <c r="D178" s="310">
        <f t="shared" ref="D178:G178" si="68">SUM(D175:D177)</f>
        <v>0</v>
      </c>
      <c r="E178" s="310">
        <f t="shared" si="68"/>
        <v>0</v>
      </c>
      <c r="F178" s="310">
        <f t="shared" si="68"/>
        <v>0</v>
      </c>
      <c r="G178" s="310">
        <f t="shared" si="68"/>
        <v>0</v>
      </c>
      <c r="H178" s="329"/>
      <c r="I178" s="329"/>
      <c r="J178" s="329"/>
      <c r="K178" s="329"/>
      <c r="L178" s="329"/>
      <c r="M178" s="329"/>
    </row>
    <row r="179" spans="1:13" x14ac:dyDescent="0.35">
      <c r="A179" s="331" t="s">
        <v>635</v>
      </c>
      <c r="B179" s="331"/>
      <c r="C179" s="307" t="s">
        <v>429</v>
      </c>
      <c r="D179" s="307" t="s">
        <v>563</v>
      </c>
      <c r="E179" s="307" t="s">
        <v>564</v>
      </c>
      <c r="F179" s="307" t="s">
        <v>565</v>
      </c>
      <c r="G179" s="307" t="s">
        <v>566</v>
      </c>
      <c r="H179" s="307" t="s">
        <v>567</v>
      </c>
      <c r="I179" s="307" t="s">
        <v>568</v>
      </c>
      <c r="J179" s="307" t="s">
        <v>569</v>
      </c>
      <c r="K179" s="307" t="s">
        <v>570</v>
      </c>
      <c r="L179" s="307" t="s">
        <v>571</v>
      </c>
      <c r="M179" s="307" t="s">
        <v>572</v>
      </c>
    </row>
    <row r="180" spans="1:13" x14ac:dyDescent="0.35">
      <c r="A180" s="324">
        <v>22</v>
      </c>
      <c r="B180" s="322" t="s">
        <v>636</v>
      </c>
      <c r="C180" s="310">
        <f>SUM(D180:M180)</f>
        <v>0</v>
      </c>
      <c r="D180" s="311">
        <f t="shared" ref="D180:M180" si="69">D122</f>
        <v>0</v>
      </c>
      <c r="E180" s="311">
        <f t="shared" si="69"/>
        <v>0</v>
      </c>
      <c r="F180" s="311">
        <f t="shared" si="69"/>
        <v>0</v>
      </c>
      <c r="G180" s="311">
        <f t="shared" si="69"/>
        <v>0</v>
      </c>
      <c r="H180" s="311">
        <f t="shared" si="69"/>
        <v>0</v>
      </c>
      <c r="I180" s="311">
        <f t="shared" si="69"/>
        <v>0</v>
      </c>
      <c r="J180" s="311">
        <f t="shared" si="69"/>
        <v>0</v>
      </c>
      <c r="K180" s="311">
        <f t="shared" si="69"/>
        <v>0</v>
      </c>
      <c r="L180" s="311">
        <f t="shared" si="69"/>
        <v>0</v>
      </c>
      <c r="M180" s="311">
        <f t="shared" si="69"/>
        <v>0</v>
      </c>
    </row>
    <row r="181" spans="1:13" x14ac:dyDescent="0.35">
      <c r="A181" s="324"/>
      <c r="B181" s="309" t="s">
        <v>637</v>
      </c>
      <c r="C181" s="310">
        <f>SUM(D181:M181)</f>
        <v>0</v>
      </c>
      <c r="D181" s="463">
        <f>'2B-Investitie'!D72</f>
        <v>0</v>
      </c>
      <c r="E181" s="463">
        <f>'2B-Investitie'!E72</f>
        <v>0</v>
      </c>
      <c r="F181" s="463">
        <f>'2B-Investitie'!F72</f>
        <v>0</v>
      </c>
      <c r="G181" s="463">
        <f>'2B-Investitie'!G72</f>
        <v>0</v>
      </c>
      <c r="H181" s="463">
        <f>'2B-Investitie'!H72</f>
        <v>0</v>
      </c>
      <c r="I181" s="463">
        <f>'2B-Investitie'!D77</f>
        <v>0</v>
      </c>
      <c r="J181" s="463">
        <f>'2B-Investitie'!E77</f>
        <v>0</v>
      </c>
      <c r="K181" s="463">
        <f>'2B-Investitie'!F77</f>
        <v>0</v>
      </c>
      <c r="L181" s="463">
        <f>'2B-Investitie'!G77</f>
        <v>0</v>
      </c>
      <c r="M181" s="463">
        <f>'2B-Investitie'!H77</f>
        <v>0</v>
      </c>
    </row>
    <row r="182" spans="1:13" s="330" customFormat="1" ht="13" x14ac:dyDescent="0.35">
      <c r="A182" s="338"/>
      <c r="B182" s="339" t="s">
        <v>662</v>
      </c>
      <c r="C182" s="310">
        <f>SUM(D182:M182)</f>
        <v>0</v>
      </c>
      <c r="D182" s="310">
        <f t="shared" ref="D182:M182" si="70">D180</f>
        <v>0</v>
      </c>
      <c r="E182" s="310">
        <f t="shared" si="70"/>
        <v>0</v>
      </c>
      <c r="F182" s="310">
        <f t="shared" si="70"/>
        <v>0</v>
      </c>
      <c r="G182" s="310">
        <f t="shared" si="70"/>
        <v>0</v>
      </c>
      <c r="H182" s="310">
        <f t="shared" si="70"/>
        <v>0</v>
      </c>
      <c r="I182" s="310">
        <f t="shared" si="70"/>
        <v>0</v>
      </c>
      <c r="J182" s="310">
        <f t="shared" si="70"/>
        <v>0</v>
      </c>
      <c r="K182" s="310">
        <f t="shared" si="70"/>
        <v>0</v>
      </c>
      <c r="L182" s="310">
        <f t="shared" si="70"/>
        <v>0</v>
      </c>
      <c r="M182" s="310">
        <f t="shared" si="70"/>
        <v>0</v>
      </c>
    </row>
    <row r="183" spans="1:13" s="318" customFormat="1" ht="13.5" x14ac:dyDescent="0.35">
      <c r="A183" s="323"/>
      <c r="B183" s="317" t="s">
        <v>663</v>
      </c>
      <c r="C183" s="310">
        <f>SUM(D183:M183)</f>
        <v>0</v>
      </c>
      <c r="D183" s="310">
        <f t="shared" ref="D183:M183" si="71">D178-D182</f>
        <v>0</v>
      </c>
      <c r="E183" s="310">
        <f t="shared" si="71"/>
        <v>0</v>
      </c>
      <c r="F183" s="310">
        <f t="shared" si="71"/>
        <v>0</v>
      </c>
      <c r="G183" s="310">
        <f t="shared" si="71"/>
        <v>0</v>
      </c>
      <c r="H183" s="310">
        <f t="shared" si="71"/>
        <v>0</v>
      </c>
      <c r="I183" s="310">
        <f t="shared" si="71"/>
        <v>0</v>
      </c>
      <c r="J183" s="310">
        <f t="shared" si="71"/>
        <v>0</v>
      </c>
      <c r="K183" s="310">
        <f t="shared" si="71"/>
        <v>0</v>
      </c>
      <c r="L183" s="310">
        <f t="shared" si="71"/>
        <v>0</v>
      </c>
      <c r="M183" s="310">
        <f t="shared" si="71"/>
        <v>0</v>
      </c>
    </row>
    <row r="184" spans="1:13" s="318" customFormat="1" ht="13.5" x14ac:dyDescent="0.35">
      <c r="A184" s="327"/>
      <c r="B184" s="328"/>
      <c r="C184" s="329"/>
      <c r="D184" s="329"/>
      <c r="E184" s="329"/>
      <c r="F184" s="329"/>
      <c r="G184" s="329"/>
      <c r="H184" s="329"/>
      <c r="I184" s="329"/>
      <c r="J184" s="329"/>
      <c r="K184" s="329"/>
      <c r="L184" s="329"/>
      <c r="M184" s="329"/>
    </row>
    <row r="185" spans="1:13" s="330" customFormat="1" ht="27.75" customHeight="1" x14ac:dyDescent="0.35">
      <c r="A185" s="620" t="str">
        <f>A127</f>
        <v>ACTIVITATEA DE INVESTITII (inclusiv  reinvestirile din perioada post implementare)</v>
      </c>
      <c r="B185" s="621"/>
      <c r="C185" s="307" t="s">
        <v>429</v>
      </c>
      <c r="D185" s="307" t="s">
        <v>563</v>
      </c>
      <c r="E185" s="307" t="s">
        <v>564</v>
      </c>
      <c r="F185" s="307" t="s">
        <v>565</v>
      </c>
      <c r="G185" s="307" t="s">
        <v>566</v>
      </c>
      <c r="H185" s="307" t="s">
        <v>567</v>
      </c>
      <c r="I185" s="307" t="s">
        <v>568</v>
      </c>
      <c r="J185" s="307" t="s">
        <v>569</v>
      </c>
      <c r="K185" s="307" t="s">
        <v>570</v>
      </c>
      <c r="L185" s="307" t="s">
        <v>571</v>
      </c>
      <c r="M185" s="307" t="s">
        <v>572</v>
      </c>
    </row>
    <row r="186" spans="1:13" x14ac:dyDescent="0.35">
      <c r="A186" s="324">
        <v>23</v>
      </c>
      <c r="B186" s="322" t="s">
        <v>641</v>
      </c>
      <c r="C186" s="310">
        <f t="shared" ref="C186:C195" si="72">SUM(D186:M186)</f>
        <v>0</v>
      </c>
      <c r="D186" s="311">
        <f t="shared" ref="D186:M188" si="73">D128</f>
        <v>0</v>
      </c>
      <c r="E186" s="311">
        <f t="shared" si="73"/>
        <v>0</v>
      </c>
      <c r="F186" s="311">
        <f t="shared" si="73"/>
        <v>0</v>
      </c>
      <c r="G186" s="311">
        <f t="shared" si="73"/>
        <v>0</v>
      </c>
      <c r="H186" s="311">
        <f t="shared" si="73"/>
        <v>0</v>
      </c>
      <c r="I186" s="311">
        <f t="shared" si="73"/>
        <v>0</v>
      </c>
      <c r="J186" s="311">
        <f t="shared" si="73"/>
        <v>0</v>
      </c>
      <c r="K186" s="311">
        <f t="shared" si="73"/>
        <v>0</v>
      </c>
      <c r="L186" s="311">
        <f t="shared" si="73"/>
        <v>0</v>
      </c>
      <c r="M186" s="311">
        <f t="shared" si="73"/>
        <v>0</v>
      </c>
    </row>
    <row r="187" spans="1:13" x14ac:dyDescent="0.35">
      <c r="A187" s="324">
        <v>24</v>
      </c>
      <c r="B187" s="322" t="s">
        <v>642</v>
      </c>
      <c r="C187" s="310">
        <f t="shared" si="72"/>
        <v>0</v>
      </c>
      <c r="D187" s="311">
        <f t="shared" si="73"/>
        <v>0</v>
      </c>
      <c r="E187" s="311">
        <f t="shared" si="73"/>
        <v>0</v>
      </c>
      <c r="F187" s="311">
        <f t="shared" si="73"/>
        <v>0</v>
      </c>
      <c r="G187" s="311">
        <f t="shared" si="73"/>
        <v>0</v>
      </c>
      <c r="H187" s="311">
        <f t="shared" si="73"/>
        <v>0</v>
      </c>
      <c r="I187" s="311">
        <f t="shared" si="73"/>
        <v>0</v>
      </c>
      <c r="J187" s="311">
        <f t="shared" si="73"/>
        <v>0</v>
      </c>
      <c r="K187" s="311">
        <f t="shared" si="73"/>
        <v>0</v>
      </c>
      <c r="L187" s="311">
        <f t="shared" si="73"/>
        <v>0</v>
      </c>
      <c r="M187" s="311">
        <f t="shared" si="73"/>
        <v>0</v>
      </c>
    </row>
    <row r="188" spans="1:13" x14ac:dyDescent="0.35">
      <c r="A188" s="324">
        <v>25</v>
      </c>
      <c r="B188" s="322" t="s">
        <v>643</v>
      </c>
      <c r="C188" s="310">
        <f t="shared" si="72"/>
        <v>0</v>
      </c>
      <c r="D188" s="311">
        <f t="shared" si="73"/>
        <v>0</v>
      </c>
      <c r="E188" s="311">
        <f t="shared" si="73"/>
        <v>0</v>
      </c>
      <c r="F188" s="311">
        <f t="shared" si="73"/>
        <v>0</v>
      </c>
      <c r="G188" s="311">
        <f t="shared" si="73"/>
        <v>0</v>
      </c>
      <c r="H188" s="311">
        <f t="shared" si="73"/>
        <v>0</v>
      </c>
      <c r="I188" s="311">
        <f t="shared" si="73"/>
        <v>0</v>
      </c>
      <c r="J188" s="311">
        <f t="shared" si="73"/>
        <v>0</v>
      </c>
      <c r="K188" s="311">
        <f t="shared" si="73"/>
        <v>0</v>
      </c>
      <c r="L188" s="311">
        <f t="shared" si="73"/>
        <v>0</v>
      </c>
      <c r="M188" s="311">
        <f t="shared" si="73"/>
        <v>0</v>
      </c>
    </row>
    <row r="189" spans="1:13" s="330" customFormat="1" ht="13" x14ac:dyDescent="0.35">
      <c r="A189" s="338"/>
      <c r="B189" s="339" t="s">
        <v>644</v>
      </c>
      <c r="C189" s="310">
        <f t="shared" si="72"/>
        <v>0</v>
      </c>
      <c r="D189" s="310">
        <f t="shared" ref="D189:M189" si="74">SUM(D186:D188)</f>
        <v>0</v>
      </c>
      <c r="E189" s="310">
        <f t="shared" si="74"/>
        <v>0</v>
      </c>
      <c r="F189" s="310">
        <f t="shared" si="74"/>
        <v>0</v>
      </c>
      <c r="G189" s="310">
        <f t="shared" si="74"/>
        <v>0</v>
      </c>
      <c r="H189" s="310">
        <f t="shared" si="74"/>
        <v>0</v>
      </c>
      <c r="I189" s="310">
        <f t="shared" si="74"/>
        <v>0</v>
      </c>
      <c r="J189" s="310">
        <f t="shared" si="74"/>
        <v>0</v>
      </c>
      <c r="K189" s="310">
        <f t="shared" si="74"/>
        <v>0</v>
      </c>
      <c r="L189" s="310">
        <f t="shared" si="74"/>
        <v>0</v>
      </c>
      <c r="M189" s="310">
        <f t="shared" si="74"/>
        <v>0</v>
      </c>
    </row>
    <row r="190" spans="1:13" s="318" customFormat="1" ht="13.5" x14ac:dyDescent="0.35">
      <c r="A190" s="323"/>
      <c r="B190" s="317" t="s">
        <v>645</v>
      </c>
      <c r="C190" s="310">
        <f t="shared" si="72"/>
        <v>0</v>
      </c>
      <c r="D190" s="310">
        <f t="shared" ref="D190:F190" si="75">-D189</f>
        <v>0</v>
      </c>
      <c r="E190" s="310">
        <f t="shared" si="75"/>
        <v>0</v>
      </c>
      <c r="F190" s="310">
        <f t="shared" si="75"/>
        <v>0</v>
      </c>
      <c r="G190" s="310">
        <f>-G189</f>
        <v>0</v>
      </c>
      <c r="H190" s="310">
        <f t="shared" ref="H190:M190" si="76">-H189</f>
        <v>0</v>
      </c>
      <c r="I190" s="310">
        <f t="shared" si="76"/>
        <v>0</v>
      </c>
      <c r="J190" s="310">
        <f t="shared" si="76"/>
        <v>0</v>
      </c>
      <c r="K190" s="310">
        <f t="shared" si="76"/>
        <v>0</v>
      </c>
      <c r="L190" s="310">
        <f t="shared" si="76"/>
        <v>0</v>
      </c>
      <c r="M190" s="310">
        <f t="shared" si="76"/>
        <v>0</v>
      </c>
    </row>
    <row r="191" spans="1:13" s="318" customFormat="1" ht="13.5" x14ac:dyDescent="0.35">
      <c r="A191" s="630" t="s">
        <v>646</v>
      </c>
      <c r="B191" s="631"/>
      <c r="C191" s="307" t="s">
        <v>429</v>
      </c>
      <c r="D191" s="307" t="s">
        <v>563</v>
      </c>
      <c r="E191" s="307" t="s">
        <v>564</v>
      </c>
      <c r="F191" s="307" t="s">
        <v>565</v>
      </c>
      <c r="G191" s="307" t="s">
        <v>566</v>
      </c>
      <c r="H191" s="307" t="s">
        <v>567</v>
      </c>
      <c r="I191" s="307" t="s">
        <v>568</v>
      </c>
      <c r="J191" s="307" t="s">
        <v>569</v>
      </c>
      <c r="K191" s="307" t="s">
        <v>570</v>
      </c>
      <c r="L191" s="307" t="s">
        <v>571</v>
      </c>
      <c r="M191" s="307" t="s">
        <v>572</v>
      </c>
    </row>
    <row r="192" spans="1:13" s="318" customFormat="1" ht="15" customHeight="1" x14ac:dyDescent="0.35">
      <c r="A192" s="632"/>
      <c r="B192" s="633"/>
      <c r="C192" s="310">
        <f>SUM(D192:M192)</f>
        <v>0</v>
      </c>
      <c r="D192" s="310">
        <f>D183+D190</f>
        <v>0</v>
      </c>
      <c r="E192" s="310">
        <f>E183+E190</f>
        <v>0</v>
      </c>
      <c r="F192" s="310">
        <f>F183+F190</f>
        <v>0</v>
      </c>
      <c r="G192" s="310">
        <f>G183+G190</f>
        <v>0</v>
      </c>
      <c r="H192" s="310">
        <f>H183+H190</f>
        <v>0</v>
      </c>
      <c r="I192" s="310">
        <f t="shared" ref="I192:M192" si="77">I183+I190</f>
        <v>0</v>
      </c>
      <c r="J192" s="310">
        <f t="shared" si="77"/>
        <v>0</v>
      </c>
      <c r="K192" s="310">
        <f t="shared" si="77"/>
        <v>0</v>
      </c>
      <c r="L192" s="310">
        <f t="shared" si="77"/>
        <v>0</v>
      </c>
      <c r="M192" s="310">
        <f t="shared" si="77"/>
        <v>0</v>
      </c>
    </row>
    <row r="193" spans="1:13" s="318" customFormat="1" ht="13.5" x14ac:dyDescent="0.35">
      <c r="A193" s="328"/>
      <c r="B193" s="328"/>
      <c r="C193" s="329"/>
      <c r="D193" s="329"/>
      <c r="E193" s="329"/>
      <c r="F193" s="329"/>
      <c r="G193" s="329"/>
      <c r="H193" s="329"/>
      <c r="I193" s="329"/>
      <c r="J193" s="329"/>
      <c r="K193" s="329"/>
      <c r="L193" s="329"/>
      <c r="M193" s="329"/>
    </row>
    <row r="194" spans="1:13" s="318" customFormat="1" ht="13.5" x14ac:dyDescent="0.35">
      <c r="A194" s="626" t="s">
        <v>664</v>
      </c>
      <c r="B194" s="626"/>
      <c r="C194" s="307" t="s">
        <v>429</v>
      </c>
      <c r="D194" s="307" t="s">
        <v>563</v>
      </c>
      <c r="E194" s="307" t="s">
        <v>564</v>
      </c>
      <c r="F194" s="307" t="s">
        <v>565</v>
      </c>
      <c r="G194" s="307" t="s">
        <v>566</v>
      </c>
      <c r="H194" s="307" t="s">
        <v>567</v>
      </c>
      <c r="I194" s="307" t="s">
        <v>568</v>
      </c>
      <c r="J194" s="307" t="s">
        <v>569</v>
      </c>
      <c r="K194" s="307" t="s">
        <v>570</v>
      </c>
      <c r="L194" s="307" t="s">
        <v>571</v>
      </c>
      <c r="M194" s="307" t="s">
        <v>572</v>
      </c>
    </row>
    <row r="195" spans="1:13" s="318" customFormat="1" ht="13.5" x14ac:dyDescent="0.35">
      <c r="A195" s="626"/>
      <c r="B195" s="626"/>
      <c r="C195" s="310">
        <f t="shared" si="72"/>
        <v>0</v>
      </c>
      <c r="D195" s="310">
        <f t="shared" ref="D195:M195" si="78">D171+D192</f>
        <v>0</v>
      </c>
      <c r="E195" s="310">
        <f t="shared" si="78"/>
        <v>0</v>
      </c>
      <c r="F195" s="310">
        <f t="shared" si="78"/>
        <v>0</v>
      </c>
      <c r="G195" s="310">
        <f t="shared" si="78"/>
        <v>0</v>
      </c>
      <c r="H195" s="310">
        <f t="shared" si="78"/>
        <v>0</v>
      </c>
      <c r="I195" s="310">
        <f t="shared" si="78"/>
        <v>0</v>
      </c>
      <c r="J195" s="310">
        <f t="shared" si="78"/>
        <v>0</v>
      </c>
      <c r="K195" s="310">
        <f t="shared" si="78"/>
        <v>0</v>
      </c>
      <c r="L195" s="310">
        <f t="shared" si="78"/>
        <v>0</v>
      </c>
      <c r="M195" s="310">
        <f t="shared" si="78"/>
        <v>0</v>
      </c>
    </row>
  </sheetData>
  <mergeCells count="42">
    <mergeCell ref="A170:B170"/>
    <mergeCell ref="A171:B171"/>
    <mergeCell ref="A185:B185"/>
    <mergeCell ref="A191:B192"/>
    <mergeCell ref="A194:B195"/>
    <mergeCell ref="A151:M151"/>
    <mergeCell ref="A133:B133"/>
    <mergeCell ref="A135:B136"/>
    <mergeCell ref="A137:B137"/>
    <mergeCell ref="A138:B138"/>
    <mergeCell ref="A140:M140"/>
    <mergeCell ref="A141:A142"/>
    <mergeCell ref="B141:B142"/>
    <mergeCell ref="C141:C142"/>
    <mergeCell ref="D141:M141"/>
    <mergeCell ref="A143:M143"/>
    <mergeCell ref="A144:M144"/>
    <mergeCell ref="A145:M145"/>
    <mergeCell ref="A149:B149"/>
    <mergeCell ref="A150:M150"/>
    <mergeCell ref="A127:B127"/>
    <mergeCell ref="A7:M7"/>
    <mergeCell ref="A8:M8"/>
    <mergeCell ref="A19:M19"/>
    <mergeCell ref="A20:M20"/>
    <mergeCell ref="A60:H60"/>
    <mergeCell ref="A61:A62"/>
    <mergeCell ref="B61:B62"/>
    <mergeCell ref="C61:C62"/>
    <mergeCell ref="D61:M61"/>
    <mergeCell ref="A63:M63"/>
    <mergeCell ref="A64:M64"/>
    <mergeCell ref="A75:M75"/>
    <mergeCell ref="A76:M76"/>
    <mergeCell ref="A115:M115"/>
    <mergeCell ref="A1:G1"/>
    <mergeCell ref="B3:M3"/>
    <mergeCell ref="A4:H4"/>
    <mergeCell ref="A5:A6"/>
    <mergeCell ref="B5:B6"/>
    <mergeCell ref="C5:C6"/>
    <mergeCell ref="D5: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1A-Bilant</vt:lpstr>
      <vt:lpstr>1B-ContPP</vt:lpstr>
      <vt:lpstr>1C-Analiza_fin_extinsa</vt:lpstr>
      <vt:lpstr>1D-Analiza_fin_indicatori</vt:lpstr>
      <vt:lpstr>1E-Intreprindere_in_dificultate</vt:lpstr>
      <vt:lpstr>2A-Buget_cerere</vt:lpstr>
      <vt:lpstr>2B-Investitie</vt:lpstr>
      <vt:lpstr>2C-Deviz general</vt:lpstr>
      <vt:lpstr>3A-Proiectii_fin_investitie</vt:lpstr>
      <vt:lpstr>3B- Rentabilitate</vt:lpstr>
      <vt:lpstr>4-Proiectii-fin-intrep</vt:lpstr>
      <vt:lpstr>Imobilizari</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lizica</dc:creator>
  <cp:lastModifiedBy>lizica</cp:lastModifiedBy>
  <cp:lastPrinted>2024-04-09T13:20:27Z</cp:lastPrinted>
  <dcterms:created xsi:type="dcterms:W3CDTF">2024-04-09T12:07:13Z</dcterms:created>
  <dcterms:modified xsi:type="dcterms:W3CDTF">2025-06-04T05:57:30Z</dcterms:modified>
</cp:coreProperties>
</file>